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740" tabRatio="601" activeTab="0"/>
  </bookViews>
  <sheets>
    <sheet name="расчет" sheetId="1" r:id="rId1"/>
    <sheet name="расчет 150" sheetId="2" state="hidden" r:id="rId2"/>
  </sheets>
  <definedNames>
    <definedName name="_xlnm._FilterDatabase" localSheetId="0" hidden="1">'расчет'!$A$16:$I$19</definedName>
    <definedName name="_xlnm._FilterDatabase" localSheetId="1" hidden="1">'расчет 150'!$A$15:$T$69</definedName>
    <definedName name="_xlnm.Print_Area" localSheetId="0">'расчет'!$A$1:$I$30</definedName>
    <definedName name="_xlnm.Print_Area" localSheetId="1">'расчет 150'!$A$1:$S$95</definedName>
  </definedNames>
  <calcPr fullCalcOnLoad="1"/>
</workbook>
</file>

<file path=xl/sharedStrings.xml><?xml version="1.0" encoding="utf-8"?>
<sst xmlns="http://schemas.openxmlformats.org/spreadsheetml/2006/main" count="262" uniqueCount="172">
  <si>
    <t>монтажник</t>
  </si>
  <si>
    <t>Срок командировки</t>
  </si>
  <si>
    <t>№ п/п</t>
  </si>
  <si>
    <t>Суточные (руб.)</t>
  </si>
  <si>
    <t>Акцептовано:______________ руб.</t>
  </si>
  <si>
    <t>Окончание</t>
  </si>
  <si>
    <t>Начало</t>
  </si>
  <si>
    <t>Различные сборы (руб.)</t>
  </si>
  <si>
    <t>Туда (руб.)</t>
  </si>
  <si>
    <t>Обратно (руб.)</t>
  </si>
  <si>
    <t>Проживание (руб.)</t>
  </si>
  <si>
    <t xml:space="preserve">Документ, подтверждающий факт проживания / № и дата </t>
  </si>
  <si>
    <t>Стоимость проживания за 1 сутки в руб. (без НДС)</t>
  </si>
  <si>
    <t>Стоимость проживания в руб. (без НДС)</t>
  </si>
  <si>
    <t>Итого руб. (без НДС)</t>
  </si>
  <si>
    <t xml:space="preserve">Кол-во чел./дней </t>
  </si>
  <si>
    <t>Проезд (руб.) без НДС</t>
  </si>
  <si>
    <t>Реестр затрат, связанных с командированием рабочих для выполнения строительных, монтажных и специальных строительных работ, передислокацией строительной техники и трудовых ресурсов до города Череповца.</t>
  </si>
  <si>
    <t>Москва-Череповец</t>
  </si>
  <si>
    <t>сварщик</t>
  </si>
  <si>
    <t>Договор № №9000040063 от 01.12.2015</t>
  </si>
  <si>
    <r>
      <t>ГИП п.</t>
    </r>
    <r>
      <rPr>
        <sz val="8"/>
        <rFont val="Arial Cyr"/>
        <family val="2"/>
      </rPr>
      <t xml:space="preserve"> </t>
    </r>
  </si>
  <si>
    <t xml:space="preserve">107.713 </t>
  </si>
  <si>
    <r>
      <t>Объект:</t>
    </r>
    <r>
      <rPr>
        <sz val="8"/>
        <rFont val="Arial Cyr"/>
        <family val="2"/>
      </rPr>
      <t xml:space="preserve"> </t>
    </r>
  </si>
  <si>
    <t>СП.КС. Установка печь-ковш №2</t>
  </si>
  <si>
    <r>
      <t>Код</t>
    </r>
    <r>
      <rPr>
        <sz val="8"/>
        <rFont val="Arial Cyr"/>
        <family val="2"/>
      </rPr>
      <t>:  10/02378.02.02  Объединенная газоочистка УПК №2 и УДМ, 10/02378.02.03 Дымовая труба газоочистки УПК №2 и УДМ,  10/02378.02.11 Сборный газоход газоочистки УПК2</t>
    </r>
  </si>
  <si>
    <t>Отчетный период: декабрь 2016г. - январь 2017г.</t>
  </si>
  <si>
    <t>№ 101</t>
  </si>
  <si>
    <t>Труфанов А.В.</t>
  </si>
  <si>
    <t>Фролов В.И.</t>
  </si>
  <si>
    <t>Гончаров И.И.</t>
  </si>
  <si>
    <t>Клюев В.Г.</t>
  </si>
  <si>
    <t>Карабанов В.В.</t>
  </si>
  <si>
    <t>Арапов В.И.</t>
  </si>
  <si>
    <t>Рибчинчук В.С.</t>
  </si>
  <si>
    <t>Зайцев М.В.</t>
  </si>
  <si>
    <t>Новосельцев С.С.</t>
  </si>
  <si>
    <t>Лобов Д.Н.</t>
  </si>
  <si>
    <t>Мельник Л.С.</t>
  </si>
  <si>
    <t>Таб. Номер</t>
  </si>
  <si>
    <t>Ф.И.О. /специальность</t>
  </si>
  <si>
    <t>721</t>
  </si>
  <si>
    <t>722</t>
  </si>
  <si>
    <t>730</t>
  </si>
  <si>
    <t>695</t>
  </si>
  <si>
    <t>425</t>
  </si>
  <si>
    <t>6</t>
  </si>
  <si>
    <t>474</t>
  </si>
  <si>
    <t>731</t>
  </si>
  <si>
    <t>738</t>
  </si>
  <si>
    <t>290</t>
  </si>
  <si>
    <t>737</t>
  </si>
  <si>
    <t>Болдырев Е.Г.</t>
  </si>
  <si>
    <t>733</t>
  </si>
  <si>
    <t>Панькин А.В.</t>
  </si>
  <si>
    <t>736</t>
  </si>
  <si>
    <t>Луньков Д.А.</t>
  </si>
  <si>
    <t>732</t>
  </si>
  <si>
    <t>Легкунец А.В.</t>
  </si>
  <si>
    <t>739</t>
  </si>
  <si>
    <t>Абрамов В.М.</t>
  </si>
  <si>
    <t>740</t>
  </si>
  <si>
    <t>Макеев А.В.</t>
  </si>
  <si>
    <t>734</t>
  </si>
  <si>
    <t>Шепелев Д.А.</t>
  </si>
  <si>
    <t>718</t>
  </si>
  <si>
    <t>Шепелев Ю.А.</t>
  </si>
  <si>
    <t>719</t>
  </si>
  <si>
    <t>Гаврилкин Д.В.</t>
  </si>
  <si>
    <t>725</t>
  </si>
  <si>
    <t>Пугин А.А.</t>
  </si>
  <si>
    <t>742</t>
  </si>
  <si>
    <t>Пугин Ан.А.</t>
  </si>
  <si>
    <t>605</t>
  </si>
  <si>
    <t>Стельмах С.В.</t>
  </si>
  <si>
    <t>250</t>
  </si>
  <si>
    <t>Корнеев С.В.</t>
  </si>
  <si>
    <t>745</t>
  </si>
  <si>
    <t>Дементьев А.В.</t>
  </si>
  <si>
    <t>744</t>
  </si>
  <si>
    <t>Сорокин Р.Д.</t>
  </si>
  <si>
    <t>746</t>
  </si>
  <si>
    <t>Мязин А.А.</t>
  </si>
  <si>
    <t>741</t>
  </si>
  <si>
    <t>возмещение командировочных, п.4</t>
  </si>
  <si>
    <t>Придача-Вологда</t>
  </si>
  <si>
    <t>Россошь-Москва</t>
  </si>
  <si>
    <t>Вологда-Череповец</t>
  </si>
  <si>
    <t>Россошь-Вологда</t>
  </si>
  <si>
    <r>
      <t xml:space="preserve">Организация-Подрядчик: </t>
    </r>
    <r>
      <rPr>
        <sz val="8"/>
        <rFont val="Arial Cyr"/>
        <family val="0"/>
      </rPr>
      <t>АО "Коксохиммонтаж-2"</t>
    </r>
  </si>
  <si>
    <r>
      <t xml:space="preserve">Организация-Субподрядчик: </t>
    </r>
    <r>
      <rPr>
        <sz val="8"/>
        <rFont val="Arial Cyr"/>
        <family val="0"/>
      </rPr>
      <t>ООО "Стальконструкция"</t>
    </r>
  </si>
  <si>
    <t>Договор №96/П от 27.10.2016</t>
  </si>
  <si>
    <t>Договор от 12.01.2017г.</t>
  </si>
  <si>
    <t>Проживание в квартире по адресу:</t>
  </si>
  <si>
    <t>ул Парковая 36-62</t>
  </si>
  <si>
    <t>наймодатель :</t>
  </si>
  <si>
    <t>Малков А.А.</t>
  </si>
  <si>
    <t>ул. Бардина 18-35</t>
  </si>
  <si>
    <t>Шихирин  А.В.</t>
  </si>
  <si>
    <t>Договор от 10.01.2017г.</t>
  </si>
  <si>
    <t>ул. Парковая 8а-73</t>
  </si>
  <si>
    <t>Григорян С.С.</t>
  </si>
  <si>
    <t>Договор от 13.01.2017г.</t>
  </si>
  <si>
    <t>ул. Ленина 143-70</t>
  </si>
  <si>
    <t>Иванов В.В.</t>
  </si>
  <si>
    <t>Договор от 16.01.2017г.</t>
  </si>
  <si>
    <t>ул. Бардина 21-57</t>
  </si>
  <si>
    <t>Белоусова Т.М.</t>
  </si>
  <si>
    <t>Договор от 06.12.2016г.</t>
  </si>
  <si>
    <t>ул. Бабушкина 6-7</t>
  </si>
  <si>
    <t>Договор от 25.11.2016г.</t>
  </si>
  <si>
    <t>ул. Бардина 18-18</t>
  </si>
  <si>
    <t>Договор от 20.01.2017г.</t>
  </si>
  <si>
    <t>Ленкова Л.Д.</t>
  </si>
  <si>
    <t>Перевозка  технологической оснастки согласно ППР</t>
  </si>
  <si>
    <t>Фредлайнер и прицеп МАЗ 9397</t>
  </si>
  <si>
    <t>Х 670 ОС 36</t>
  </si>
  <si>
    <t>АС 7684 36</t>
  </si>
  <si>
    <t>Договор 13-01-У/2017 от 13.01.2017г., Акт от 30.01.2017г.</t>
  </si>
  <si>
    <t>Договор 23-01-У/2017 от 23.01.2017г., Акт от 23.01.2017г.</t>
  </si>
  <si>
    <t xml:space="preserve">Перевозка  бытового  вагончика и будки 2 шт. </t>
  </si>
  <si>
    <t xml:space="preserve">Перевозка  бытового  вагончика  2 шт. </t>
  </si>
  <si>
    <t>Фредлайнер и прицеп МАЗ 9398</t>
  </si>
  <si>
    <t>Перевозка работников</t>
  </si>
  <si>
    <t>Пежо-Боксер</t>
  </si>
  <si>
    <t>Т 477 УВ 36</t>
  </si>
  <si>
    <t>Договор 08-12-У/2016 от 08.12.2016г., Акт от 08.12.2016г.</t>
  </si>
  <si>
    <t>Договор 30-12-У/2016 от 30.12.2016г., Акт от 30.12.2016г.</t>
  </si>
  <si>
    <t>Россошь Воронежской обл - Череповец, 1380км</t>
  </si>
  <si>
    <t>Договор 14-01-У/2017 от 14.01.2017, Акт от 14.01.2017г.</t>
  </si>
  <si>
    <t>Руководитель проекта ЦРИП ПАО "Северсталь"</t>
  </si>
  <si>
    <t>Генеральный директор АО "Коксохиммонтаж-2"</t>
  </si>
  <si>
    <t>Н.Н. Бондарев</t>
  </si>
  <si>
    <t>Директор  ООО "Стальконструкция"</t>
  </si>
  <si>
    <t>И.И. Мелещенко</t>
  </si>
  <si>
    <t>Главный бухгалтер ООО "Стальконструкция"</t>
  </si>
  <si>
    <t xml:space="preserve">Главный бухгалтер ОАО "Коксохиммонтаж-2" </t>
  </si>
  <si>
    <t>Е.А. Николаева</t>
  </si>
  <si>
    <t>В.В.Кошелев</t>
  </si>
  <si>
    <t xml:space="preserve">Специалист </t>
  </si>
  <si>
    <t>Договор 06-11-У/2016 от 06.11.2016, Акт от 06.11.2016г.</t>
  </si>
  <si>
    <t>Итого дней:</t>
  </si>
  <si>
    <t>Кол-во дней по табелю +2 (дорога)</t>
  </si>
  <si>
    <t>Организация-Подрядчик:</t>
  </si>
  <si>
    <t xml:space="preserve">Организация-Субподрядчик: </t>
  </si>
  <si>
    <t>Код: (№ и наименование)</t>
  </si>
  <si>
    <t>Номера актов (КС-2)</t>
  </si>
  <si>
    <t xml:space="preserve">Отчетный период: </t>
  </si>
  <si>
    <t>Ф.И.О. таб. №</t>
  </si>
  <si>
    <t>Согласовано:</t>
  </si>
  <si>
    <t xml:space="preserve">Руководитель проекта </t>
  </si>
  <si>
    <t>Проверил:</t>
  </si>
  <si>
    <t>Ст. менеджер</t>
  </si>
  <si>
    <t>Договор, доп.соглашение, спецификация  №</t>
  </si>
  <si>
    <t>Кол-во дней для компенсации</t>
  </si>
  <si>
    <t>ИТОГО</t>
  </si>
  <si>
    <t>Сумма компенсации за одни сутки (руб., без НДС)</t>
  </si>
  <si>
    <t>Табельный номер</t>
  </si>
  <si>
    <t>Специальность</t>
  </si>
  <si>
    <t>Иванов Владимир Владимирович</t>
  </si>
  <si>
    <t>01.00.0000</t>
  </si>
  <si>
    <t>31.00.0000</t>
  </si>
  <si>
    <t>Петров Иван Иванович</t>
  </si>
  <si>
    <t>Образец</t>
  </si>
  <si>
    <t>Акцептовано:</t>
  </si>
  <si>
    <t>руб.</t>
  </si>
  <si>
    <r>
      <t>ГИП п.</t>
    </r>
    <r>
      <rPr>
        <sz val="10"/>
        <rFont val="Arial"/>
        <family val="2"/>
      </rPr>
      <t xml:space="preserve"> (согласно договора)</t>
    </r>
  </si>
  <si>
    <r>
      <t>Объект:</t>
    </r>
    <r>
      <rPr>
        <sz val="10"/>
        <rFont val="Arial"/>
        <family val="2"/>
      </rPr>
      <t xml:space="preserve"> (согласно договора)</t>
    </r>
  </si>
  <si>
    <r>
      <t xml:space="preserve">Приложение 1 </t>
    </r>
    <r>
      <rPr>
        <sz val="9"/>
        <color indexed="8"/>
        <rFont val="Arial"/>
        <family val="2"/>
      </rPr>
      <t>к Регламенту расчета увеличения стоимости работ подрядной организации в связи с привлечением иногороднего командированного рабочего персонала для выполнения работ по инвестиционной программе</t>
    </r>
  </si>
  <si>
    <t>Уполномоченное лицо от подрядной организации</t>
  </si>
  <si>
    <t>Уполномоченное лицо от субподрядной организации</t>
  </si>
  <si>
    <t xml:space="preserve">Реестр затрат, связанных с командированием рабочего персонала 
для выполнения работ по инвестиционной программе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</si>
</sst>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[$-FC19]d\ mmmm\ yyyy\ &quot;г.&quot;"/>
    <numFmt numFmtId="183" formatCode="0.0"/>
    <numFmt numFmtId="184" formatCode="mmm/yyyy"/>
    <numFmt numFmtId="185" formatCode="#,##0.00\ &quot;₽&quot;"/>
    <numFmt numFmtId="186" formatCode="#,##0.00\ _₽"/>
  </numFmts>
  <fonts count="7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7"/>
      <color indexed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0" fillId="32" borderId="0" xfId="0" applyFont="1" applyFill="1" applyAlignment="1">
      <alignment/>
    </xf>
    <xf numFmtId="0" fontId="8" fillId="32" borderId="22" xfId="0" applyFont="1" applyFill="1" applyBorder="1" applyAlignment="1">
      <alignment/>
    </xf>
    <xf numFmtId="2" fontId="6" fillId="32" borderId="11" xfId="0" applyNumberFormat="1" applyFont="1" applyFill="1" applyBorder="1" applyAlignment="1">
      <alignment horizontal="right"/>
    </xf>
    <xf numFmtId="2" fontId="6" fillId="32" borderId="23" xfId="0" applyNumberFormat="1" applyFont="1" applyFill="1" applyBorder="1" applyAlignment="1">
      <alignment horizontal="right"/>
    </xf>
    <xf numFmtId="2" fontId="6" fillId="32" borderId="11" xfId="0" applyNumberFormat="1" applyFont="1" applyFill="1" applyBorder="1" applyAlignment="1">
      <alignment/>
    </xf>
    <xf numFmtId="2" fontId="6" fillId="32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4" fontId="8" fillId="32" borderId="11" xfId="0" applyNumberFormat="1" applyFont="1" applyFill="1" applyBorder="1" applyAlignment="1">
      <alignment/>
    </xf>
    <xf numFmtId="14" fontId="8" fillId="32" borderId="23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0" fillId="0" borderId="25" xfId="0" applyFont="1" applyBorder="1" applyAlignment="1">
      <alignment/>
    </xf>
    <xf numFmtId="1" fontId="8" fillId="32" borderId="23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11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49" fontId="14" fillId="0" borderId="11" xfId="53" applyNumberFormat="1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2" fontId="6" fillId="32" borderId="26" xfId="0" applyNumberFormat="1" applyFont="1" applyFill="1" applyBorder="1" applyAlignment="1">
      <alignment/>
    </xf>
    <xf numFmtId="0" fontId="10" fillId="32" borderId="26" xfId="0" applyNumberFormat="1" applyFont="1" applyFill="1" applyBorder="1" applyAlignment="1">
      <alignment horizontal="right" wrapText="1"/>
    </xf>
    <xf numFmtId="2" fontId="6" fillId="32" borderId="25" xfId="0" applyNumberFormat="1" applyFont="1" applyFill="1" applyBorder="1" applyAlignment="1">
      <alignment/>
    </xf>
    <xf numFmtId="0" fontId="10" fillId="32" borderId="25" xfId="0" applyNumberFormat="1" applyFont="1" applyFill="1" applyBorder="1" applyAlignment="1">
      <alignment horizontal="right" wrapText="1"/>
    </xf>
    <xf numFmtId="2" fontId="10" fillId="32" borderId="25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4" fontId="8" fillId="0" borderId="11" xfId="0" applyNumberFormat="1" applyFont="1" applyFill="1" applyBorder="1" applyAlignment="1">
      <alignment/>
    </xf>
    <xf numFmtId="1" fontId="6" fillId="32" borderId="26" xfId="0" applyNumberFormat="1" applyFont="1" applyFill="1" applyBorder="1" applyAlignment="1">
      <alignment/>
    </xf>
    <xf numFmtId="1" fontId="6" fillId="32" borderId="11" xfId="0" applyNumberFormat="1" applyFont="1" applyFill="1" applyBorder="1" applyAlignment="1">
      <alignment/>
    </xf>
    <xf numFmtId="4" fontId="6" fillId="32" borderId="11" xfId="0" applyNumberFormat="1" applyFont="1" applyFill="1" applyBorder="1" applyAlignment="1">
      <alignment/>
    </xf>
    <xf numFmtId="4" fontId="6" fillId="32" borderId="23" xfId="0" applyNumberFormat="1" applyFont="1" applyFill="1" applyBorder="1" applyAlignment="1">
      <alignment/>
    </xf>
    <xf numFmtId="0" fontId="10" fillId="32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32" borderId="27" xfId="0" applyFont="1" applyFill="1" applyBorder="1" applyAlignment="1">
      <alignment/>
    </xf>
    <xf numFmtId="4" fontId="10" fillId="32" borderId="27" xfId="0" applyNumberFormat="1" applyFont="1" applyFill="1" applyBorder="1" applyAlignment="1">
      <alignment/>
    </xf>
    <xf numFmtId="0" fontId="10" fillId="32" borderId="29" xfId="0" applyFont="1" applyFill="1" applyBorder="1" applyAlignment="1">
      <alignment/>
    </xf>
    <xf numFmtId="0" fontId="10" fillId="32" borderId="3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4" fontId="3" fillId="32" borderId="27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/>
    </xf>
    <xf numFmtId="0" fontId="9" fillId="0" borderId="29" xfId="0" applyFont="1" applyBorder="1" applyAlignment="1">
      <alignment vertical="center" wrapText="1"/>
    </xf>
    <xf numFmtId="0" fontId="6" fillId="0" borderId="11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6" fillId="32" borderId="25" xfId="0" applyNumberFormat="1" applyFont="1" applyFill="1" applyBorder="1" applyAlignment="1">
      <alignment/>
    </xf>
    <xf numFmtId="14" fontId="8" fillId="0" borderId="27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2" fontId="10" fillId="32" borderId="23" xfId="0" applyNumberFormat="1" applyFont="1" applyFill="1" applyBorder="1" applyAlignment="1">
      <alignment horizontal="center" wrapText="1"/>
    </xf>
    <xf numFmtId="1" fontId="15" fillId="32" borderId="23" xfId="0" applyNumberFormat="1" applyFont="1" applyFill="1" applyBorder="1" applyAlignment="1">
      <alignment/>
    </xf>
    <xf numFmtId="14" fontId="8" fillId="32" borderId="23" xfId="0" applyNumberFormat="1" applyFont="1" applyFill="1" applyBorder="1" applyAlignment="1">
      <alignment horizontal="right"/>
    </xf>
    <xf numFmtId="4" fontId="6" fillId="32" borderId="2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1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1" xfId="53" applyFont="1" applyFill="1" applyBorder="1" applyAlignment="1">
      <alignment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>
      <alignment vertical="center"/>
      <protection/>
    </xf>
    <xf numFmtId="14" fontId="22" fillId="0" borderId="27" xfId="0" applyNumberFormat="1" applyFont="1" applyFill="1" applyBorder="1" applyAlignment="1">
      <alignment/>
    </xf>
    <xf numFmtId="1" fontId="22" fillId="0" borderId="27" xfId="0" applyNumberFormat="1" applyFont="1" applyFill="1" applyBorder="1" applyAlignment="1">
      <alignment horizontal="center"/>
    </xf>
    <xf numFmtId="1" fontId="22" fillId="32" borderId="27" xfId="0" applyNumberFormat="1" applyFont="1" applyFill="1" applyBorder="1" applyAlignment="1">
      <alignment horizontal="center"/>
    </xf>
    <xf numFmtId="4" fontId="22" fillId="32" borderId="11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7" xfId="53" applyFont="1" applyFill="1" applyBorder="1" applyAlignment="1">
      <alignment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49" fontId="22" fillId="0" borderId="27" xfId="53" applyNumberFormat="1" applyFont="1" applyFill="1" applyBorder="1" applyAlignment="1">
      <alignment vertical="center"/>
      <protection/>
    </xf>
    <xf numFmtId="1" fontId="22" fillId="32" borderId="19" xfId="0" applyNumberFormat="1" applyFont="1" applyFill="1" applyBorder="1" applyAlignment="1">
      <alignment horizontal="center"/>
    </xf>
    <xf numFmtId="4" fontId="22" fillId="32" borderId="27" xfId="0" applyNumberFormat="1" applyFont="1" applyFill="1" applyBorder="1" applyAlignment="1">
      <alignment/>
    </xf>
    <xf numFmtId="0" fontId="22" fillId="32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3" fillId="32" borderId="27" xfId="0" applyFont="1" applyFill="1" applyBorder="1" applyAlignment="1">
      <alignment/>
    </xf>
    <xf numFmtId="0" fontId="23" fillId="32" borderId="27" xfId="0" applyFont="1" applyFill="1" applyBorder="1" applyAlignment="1">
      <alignment horizontal="center"/>
    </xf>
    <xf numFmtId="2" fontId="23" fillId="32" borderId="27" xfId="0" applyNumberFormat="1" applyFont="1" applyFill="1" applyBorder="1" applyAlignment="1">
      <alignment horizontal="center"/>
    </xf>
    <xf numFmtId="4" fontId="23" fillId="32" borderId="23" xfId="0" applyNumberFormat="1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1" fontId="16" fillId="32" borderId="0" xfId="0" applyNumberFormat="1" applyFont="1" applyFill="1" applyAlignment="1">
      <alignment/>
    </xf>
    <xf numFmtId="0" fontId="16" fillId="32" borderId="25" xfId="0" applyFont="1" applyFill="1" applyBorder="1" applyAlignment="1">
      <alignment/>
    </xf>
    <xf numFmtId="186" fontId="17" fillId="0" borderId="25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2" fillId="32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4" fontId="23" fillId="32" borderId="0" xfId="0" applyNumberFormat="1" applyFont="1" applyFill="1" applyBorder="1" applyAlignment="1">
      <alignment/>
    </xf>
    <xf numFmtId="2" fontId="23" fillId="32" borderId="0" xfId="0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32" borderId="29" xfId="0" applyFont="1" applyFill="1" applyBorder="1" applyAlignment="1">
      <alignment horizontal="left" wrapText="1"/>
    </xf>
    <xf numFmtId="0" fontId="10" fillId="32" borderId="30" xfId="0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center" wrapText="1"/>
    </xf>
    <xf numFmtId="2" fontId="10" fillId="32" borderId="2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3" fillId="0" borderId="35" xfId="0" applyFont="1" applyBorder="1" applyAlignment="1">
      <alignment horizontal="center" vertical="center" wrapText="1"/>
    </xf>
    <xf numFmtId="0" fontId="70" fillId="0" borderId="21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tabSelected="1" view="pageBreakPreview" zoomScale="55" zoomScaleNormal="70" zoomScaleSheetLayoutView="55" workbookViewId="0" topLeftCell="A1">
      <selection activeCell="P18" sqref="P18"/>
    </sheetView>
  </sheetViews>
  <sheetFormatPr defaultColWidth="9.00390625" defaultRowHeight="12.75"/>
  <cols>
    <col min="1" max="1" width="3.875" style="0" customWidth="1"/>
    <col min="2" max="2" width="35.50390625" style="45" customWidth="1"/>
    <col min="3" max="3" width="18.50390625" style="45" customWidth="1"/>
    <col min="4" max="4" width="29.50390625" style="0" customWidth="1"/>
    <col min="5" max="5" width="17.25390625" style="0" customWidth="1"/>
    <col min="6" max="6" width="16.00390625" style="0" customWidth="1"/>
    <col min="7" max="7" width="16.875" style="0" customWidth="1"/>
    <col min="8" max="8" width="17.25390625" style="0" customWidth="1"/>
    <col min="9" max="9" width="21.00390625" style="0" customWidth="1"/>
  </cols>
  <sheetData>
    <row r="1" spans="1:13" ht="17.25">
      <c r="A1" s="181" t="s">
        <v>168</v>
      </c>
      <c r="B1" s="182"/>
      <c r="C1" s="182"/>
      <c r="D1" s="163" t="s">
        <v>163</v>
      </c>
      <c r="E1" s="118"/>
      <c r="F1" s="119" t="s">
        <v>164</v>
      </c>
      <c r="G1" s="159">
        <v>0</v>
      </c>
      <c r="H1" s="118" t="s">
        <v>165</v>
      </c>
      <c r="I1" s="120"/>
      <c r="M1" s="33"/>
    </row>
    <row r="2" spans="1:14" ht="15" customHeight="1">
      <c r="A2" s="182"/>
      <c r="B2" s="182"/>
      <c r="C2" s="182"/>
      <c r="D2" s="118"/>
      <c r="E2" s="118"/>
      <c r="F2" s="122" t="s">
        <v>152</v>
      </c>
      <c r="G2" s="123"/>
      <c r="H2" s="124"/>
      <c r="I2" s="125"/>
      <c r="J2" s="115"/>
      <c r="K2" s="115"/>
      <c r="L2" s="114"/>
      <c r="M2" s="35"/>
      <c r="N2" s="115"/>
    </row>
    <row r="3" spans="1:9" ht="20.25" customHeight="1">
      <c r="A3" s="182"/>
      <c r="B3" s="182"/>
      <c r="C3" s="182"/>
      <c r="D3" s="118"/>
      <c r="E3" s="118"/>
      <c r="F3" s="118"/>
      <c r="G3" s="118"/>
      <c r="H3" s="118"/>
      <c r="I3" s="126"/>
    </row>
    <row r="4" spans="1:9" ht="30.75" customHeight="1">
      <c r="A4" s="183" t="s">
        <v>171</v>
      </c>
      <c r="B4" s="184"/>
      <c r="C4" s="184"/>
      <c r="D4" s="184"/>
      <c r="E4" s="184"/>
      <c r="F4" s="184"/>
      <c r="G4" s="184"/>
      <c r="H4" s="184"/>
      <c r="I4" s="184"/>
    </row>
    <row r="5" spans="1:11" ht="15" customHeight="1">
      <c r="A5" s="127"/>
      <c r="B5" s="128"/>
      <c r="C5" s="128"/>
      <c r="D5" s="129"/>
      <c r="E5" s="129"/>
      <c r="F5" s="129"/>
      <c r="G5" s="129"/>
      <c r="H5" s="129"/>
      <c r="I5" s="129"/>
      <c r="K5" s="121"/>
    </row>
    <row r="6" spans="1:10" s="4" customFormat="1" ht="12" customHeight="1">
      <c r="A6" s="160" t="s">
        <v>143</v>
      </c>
      <c r="B6" s="117"/>
      <c r="C6" s="117"/>
      <c r="D6" s="118"/>
      <c r="E6" s="118" t="s">
        <v>153</v>
      </c>
      <c r="F6" s="122"/>
      <c r="G6" s="122"/>
      <c r="H6" s="131"/>
      <c r="I6" s="130"/>
      <c r="J6" s="116"/>
    </row>
    <row r="7" spans="1:9" s="4" customFormat="1" ht="12" customHeight="1">
      <c r="A7" s="160" t="s">
        <v>144</v>
      </c>
      <c r="B7" s="117"/>
      <c r="C7" s="117"/>
      <c r="D7" s="118"/>
      <c r="E7" s="118"/>
      <c r="F7" s="122"/>
      <c r="G7" s="122"/>
      <c r="H7" s="131"/>
      <c r="I7" s="130"/>
    </row>
    <row r="8" spans="1:9" s="4" customFormat="1" ht="12" customHeight="1">
      <c r="A8" s="160" t="s">
        <v>166</v>
      </c>
      <c r="B8" s="117"/>
      <c r="C8" s="117"/>
      <c r="D8" s="118"/>
      <c r="E8" s="118"/>
      <c r="F8" s="118"/>
      <c r="G8" s="118"/>
      <c r="H8" s="130"/>
      <c r="I8" s="130"/>
    </row>
    <row r="9" spans="1:9" s="4" customFormat="1" ht="12" customHeight="1">
      <c r="A9" s="160" t="s">
        <v>167</v>
      </c>
      <c r="B9" s="117"/>
      <c r="C9" s="117"/>
      <c r="D9" s="118"/>
      <c r="E9" s="118"/>
      <c r="F9" s="118"/>
      <c r="G9" s="118"/>
      <c r="H9" s="130"/>
      <c r="I9" s="130"/>
    </row>
    <row r="10" spans="1:9" s="4" customFormat="1" ht="12" customHeight="1">
      <c r="A10" s="160" t="s">
        <v>145</v>
      </c>
      <c r="B10" s="117"/>
      <c r="C10" s="117"/>
      <c r="D10" s="118"/>
      <c r="E10" s="118"/>
      <c r="F10" s="118"/>
      <c r="G10" s="118"/>
      <c r="H10" s="130"/>
      <c r="I10" s="130"/>
    </row>
    <row r="11" spans="1:9" s="4" customFormat="1" ht="12" customHeight="1">
      <c r="A11" s="160" t="s">
        <v>146</v>
      </c>
      <c r="B11" s="117"/>
      <c r="C11" s="117"/>
      <c r="D11" s="118"/>
      <c r="E11" s="118"/>
      <c r="F11" s="118"/>
      <c r="G11" s="118"/>
      <c r="H11" s="130"/>
      <c r="I11" s="130"/>
    </row>
    <row r="12" spans="1:93" s="18" customFormat="1" ht="13.5" thickBot="1">
      <c r="A12" s="161" t="s">
        <v>147</v>
      </c>
      <c r="B12" s="162"/>
      <c r="C12" s="162"/>
      <c r="D12" s="122"/>
      <c r="E12" s="122"/>
      <c r="F12" s="122"/>
      <c r="G12" s="122"/>
      <c r="H12" s="131"/>
      <c r="I12" s="13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" s="5" customFormat="1" ht="16.5" customHeight="1">
      <c r="A13" s="185" t="s">
        <v>2</v>
      </c>
      <c r="B13" s="187" t="s">
        <v>148</v>
      </c>
      <c r="C13" s="173" t="s">
        <v>157</v>
      </c>
      <c r="D13" s="171" t="s">
        <v>158</v>
      </c>
      <c r="E13" s="176" t="s">
        <v>1</v>
      </c>
      <c r="F13" s="177"/>
      <c r="G13" s="178" t="s">
        <v>154</v>
      </c>
      <c r="H13" s="171" t="s">
        <v>156</v>
      </c>
      <c r="I13" s="178" t="s">
        <v>14</v>
      </c>
    </row>
    <row r="14" spans="1:9" s="5" customFormat="1" ht="65.25" customHeight="1">
      <c r="A14" s="186"/>
      <c r="B14" s="188"/>
      <c r="C14" s="174"/>
      <c r="D14" s="172"/>
      <c r="E14" s="171" t="s">
        <v>6</v>
      </c>
      <c r="F14" s="171" t="s">
        <v>5</v>
      </c>
      <c r="G14" s="179"/>
      <c r="H14" s="172"/>
      <c r="I14" s="179"/>
    </row>
    <row r="15" spans="1:9" s="5" customFormat="1" ht="24.75" customHeight="1">
      <c r="A15" s="186"/>
      <c r="B15" s="188"/>
      <c r="C15" s="175"/>
      <c r="D15" s="172"/>
      <c r="E15" s="171"/>
      <c r="F15" s="171"/>
      <c r="G15" s="180"/>
      <c r="H15" s="172"/>
      <c r="I15" s="180"/>
    </row>
    <row r="16" spans="1:9" s="14" customFormat="1" ht="12" customHeight="1">
      <c r="A16" s="132">
        <v>1</v>
      </c>
      <c r="B16" s="133">
        <v>2</v>
      </c>
      <c r="C16" s="133">
        <v>3</v>
      </c>
      <c r="D16" s="132">
        <v>4</v>
      </c>
      <c r="E16" s="132">
        <v>5</v>
      </c>
      <c r="F16" s="132">
        <v>6</v>
      </c>
      <c r="G16" s="132">
        <v>7</v>
      </c>
      <c r="H16" s="132">
        <v>8</v>
      </c>
      <c r="I16" s="132">
        <v>9</v>
      </c>
    </row>
    <row r="17" spans="1:9" s="26" customFormat="1" ht="15.75" customHeight="1">
      <c r="A17" s="134">
        <v>1</v>
      </c>
      <c r="B17" s="135" t="s">
        <v>159</v>
      </c>
      <c r="C17" s="136">
        <v>15020</v>
      </c>
      <c r="D17" s="137" t="s">
        <v>0</v>
      </c>
      <c r="E17" s="138" t="s">
        <v>160</v>
      </c>
      <c r="F17" s="138" t="s">
        <v>161</v>
      </c>
      <c r="G17" s="139">
        <v>22</v>
      </c>
      <c r="H17" s="140">
        <v>750</v>
      </c>
      <c r="I17" s="141">
        <f>G17*H17</f>
        <v>16500</v>
      </c>
    </row>
    <row r="18" spans="1:9" s="26" customFormat="1" ht="15.75" customHeight="1">
      <c r="A18" s="134">
        <v>2</v>
      </c>
      <c r="B18" s="135" t="s">
        <v>162</v>
      </c>
      <c r="C18" s="136">
        <v>15023</v>
      </c>
      <c r="D18" s="137" t="s">
        <v>0</v>
      </c>
      <c r="E18" s="138" t="s">
        <v>160</v>
      </c>
      <c r="F18" s="138" t="s">
        <v>161</v>
      </c>
      <c r="G18" s="139">
        <v>24</v>
      </c>
      <c r="H18" s="140">
        <v>750</v>
      </c>
      <c r="I18" s="141">
        <f>G18*H18</f>
        <v>18000</v>
      </c>
    </row>
    <row r="19" spans="1:9" s="26" customFormat="1" ht="15.75" customHeight="1">
      <c r="A19" s="142">
        <v>3</v>
      </c>
      <c r="B19" s="143"/>
      <c r="C19" s="144"/>
      <c r="D19" s="145"/>
      <c r="E19" s="138"/>
      <c r="F19" s="138"/>
      <c r="G19" s="139">
        <v>0</v>
      </c>
      <c r="H19" s="146">
        <v>750</v>
      </c>
      <c r="I19" s="147">
        <v>0</v>
      </c>
    </row>
    <row r="20" spans="1:9" s="27" customFormat="1" ht="15.75" customHeight="1">
      <c r="A20" s="148"/>
      <c r="B20" s="149"/>
      <c r="C20" s="150"/>
      <c r="D20" s="148"/>
      <c r="E20" s="148"/>
      <c r="F20" s="151" t="s">
        <v>155</v>
      </c>
      <c r="G20" s="152">
        <v>46</v>
      </c>
      <c r="H20" s="153"/>
      <c r="I20" s="154">
        <f>SUM(I17:I19)</f>
        <v>34500</v>
      </c>
    </row>
    <row r="21" spans="1:9" s="27" customFormat="1" ht="12">
      <c r="A21" s="164"/>
      <c r="B21" s="165"/>
      <c r="C21" s="166"/>
      <c r="D21" s="164"/>
      <c r="E21" s="164"/>
      <c r="F21" s="167"/>
      <c r="G21" s="168"/>
      <c r="H21" s="170"/>
      <c r="I21" s="169"/>
    </row>
    <row r="22" spans="1:9" s="27" customFormat="1" ht="20.25" customHeight="1">
      <c r="A22" s="155" t="s">
        <v>169</v>
      </c>
      <c r="B22" s="117"/>
      <c r="C22" s="117"/>
      <c r="D22" s="156"/>
      <c r="E22" s="156"/>
      <c r="F22" s="156"/>
      <c r="G22" s="157"/>
      <c r="H22" s="158"/>
      <c r="I22" s="156"/>
    </row>
    <row r="23" spans="1:9" s="27" customFormat="1" ht="12">
      <c r="A23" s="156"/>
      <c r="B23" s="117"/>
      <c r="C23" s="117"/>
      <c r="D23" s="156"/>
      <c r="E23" s="156"/>
      <c r="F23" s="156"/>
      <c r="G23" s="156"/>
      <c r="H23" s="156"/>
      <c r="I23" s="156"/>
    </row>
    <row r="24" spans="1:9" s="27" customFormat="1" ht="20.25" customHeight="1">
      <c r="A24" s="155" t="s">
        <v>170</v>
      </c>
      <c r="B24" s="117"/>
      <c r="C24" s="117"/>
      <c r="D24" s="156"/>
      <c r="E24" s="156"/>
      <c r="F24" s="156"/>
      <c r="G24" s="156"/>
      <c r="H24" s="158"/>
      <c r="I24" s="156"/>
    </row>
    <row r="25" spans="1:9" s="27" customFormat="1" ht="12">
      <c r="A25" s="155"/>
      <c r="B25" s="117"/>
      <c r="C25" s="117"/>
      <c r="D25" s="156"/>
      <c r="E25" s="156"/>
      <c r="F25" s="156"/>
      <c r="G25" s="156"/>
      <c r="H25" s="155"/>
      <c r="I25" s="156"/>
    </row>
    <row r="26" spans="1:9" s="27" customFormat="1" ht="20.25" customHeight="1">
      <c r="A26" s="156" t="s">
        <v>149</v>
      </c>
      <c r="B26" s="117"/>
      <c r="C26" s="117"/>
      <c r="D26" s="156"/>
      <c r="E26" s="156"/>
      <c r="F26" s="156"/>
      <c r="G26" s="156"/>
      <c r="H26" s="156"/>
      <c r="I26" s="156"/>
    </row>
    <row r="27" spans="1:9" s="27" customFormat="1" ht="20.25" customHeight="1">
      <c r="A27" s="156" t="s">
        <v>150</v>
      </c>
      <c r="B27" s="117"/>
      <c r="C27" s="117"/>
      <c r="D27" s="156"/>
      <c r="E27" s="156"/>
      <c r="F27" s="156"/>
      <c r="G27" s="156"/>
      <c r="H27" s="158"/>
      <c r="I27" s="156"/>
    </row>
    <row r="28" spans="1:9" s="27" customFormat="1" ht="16.5" customHeight="1">
      <c r="A28" s="156" t="s">
        <v>151</v>
      </c>
      <c r="B28" s="117"/>
      <c r="C28" s="117"/>
      <c r="D28" s="156"/>
      <c r="E28" s="156"/>
      <c r="F28" s="156"/>
      <c r="G28" s="156"/>
      <c r="H28" s="156"/>
      <c r="I28" s="156"/>
    </row>
    <row r="29" spans="1:9" s="27" customFormat="1" ht="20.25" customHeight="1">
      <c r="A29" s="156" t="s">
        <v>139</v>
      </c>
      <c r="B29" s="117"/>
      <c r="C29" s="117"/>
      <c r="D29" s="156"/>
      <c r="E29" s="156"/>
      <c r="F29" s="156"/>
      <c r="G29" s="156"/>
      <c r="H29" s="158"/>
      <c r="I29" s="156"/>
    </row>
    <row r="30" spans="2:3" s="27" customFormat="1" ht="20.25" customHeight="1">
      <c r="B30" s="45"/>
      <c r="C30" s="45"/>
    </row>
    <row r="31" spans="2:3" s="27" customFormat="1" ht="12">
      <c r="B31" s="45"/>
      <c r="C31" s="45"/>
    </row>
    <row r="32" spans="2:3" s="27" customFormat="1" ht="12">
      <c r="B32" s="45"/>
      <c r="C32" s="45"/>
    </row>
    <row r="33" spans="2:3" s="27" customFormat="1" ht="12">
      <c r="B33" s="45"/>
      <c r="C33" s="45"/>
    </row>
    <row r="34" spans="2:3" s="27" customFormat="1" ht="12">
      <c r="B34" s="45"/>
      <c r="C34" s="45"/>
    </row>
    <row r="35" spans="2:3" s="27" customFormat="1" ht="12">
      <c r="B35" s="45"/>
      <c r="C35" s="45"/>
    </row>
    <row r="36" spans="2:3" s="27" customFormat="1" ht="12">
      <c r="B36" s="45"/>
      <c r="C36" s="45"/>
    </row>
    <row r="37" spans="2:3" s="27" customFormat="1" ht="12">
      <c r="B37" s="45"/>
      <c r="C37" s="45"/>
    </row>
    <row r="38" spans="2:3" s="27" customFormat="1" ht="12">
      <c r="B38" s="45"/>
      <c r="C38" s="45"/>
    </row>
    <row r="39" spans="2:3" s="27" customFormat="1" ht="12">
      <c r="B39" s="45"/>
      <c r="C39" s="45"/>
    </row>
    <row r="40" spans="2:3" s="27" customFormat="1" ht="12">
      <c r="B40" s="45"/>
      <c r="C40" s="45"/>
    </row>
    <row r="41" spans="2:3" s="27" customFormat="1" ht="12">
      <c r="B41" s="45"/>
      <c r="C41" s="45"/>
    </row>
    <row r="42" spans="2:3" s="27" customFormat="1" ht="12">
      <c r="B42" s="45"/>
      <c r="C42" s="45"/>
    </row>
    <row r="43" spans="2:3" s="27" customFormat="1" ht="12">
      <c r="B43" s="45"/>
      <c r="C43" s="45"/>
    </row>
    <row r="44" spans="2:3" s="27" customFormat="1" ht="12">
      <c r="B44" s="45"/>
      <c r="C44" s="45"/>
    </row>
    <row r="45" spans="2:3" s="27" customFormat="1" ht="12">
      <c r="B45" s="45"/>
      <c r="C45" s="45"/>
    </row>
    <row r="46" spans="2:3" s="27" customFormat="1" ht="12">
      <c r="B46" s="45"/>
      <c r="C46" s="45"/>
    </row>
    <row r="47" spans="2:3" s="27" customFormat="1" ht="12">
      <c r="B47" s="45"/>
      <c r="C47" s="45"/>
    </row>
    <row r="48" spans="2:3" s="27" customFormat="1" ht="12">
      <c r="B48" s="45"/>
      <c r="C48" s="45"/>
    </row>
    <row r="49" spans="2:3" s="27" customFormat="1" ht="12">
      <c r="B49" s="45"/>
      <c r="C49" s="45"/>
    </row>
    <row r="50" spans="2:3" s="27" customFormat="1" ht="12">
      <c r="B50" s="45"/>
      <c r="C50" s="45"/>
    </row>
    <row r="51" spans="2:3" s="27" customFormat="1" ht="12">
      <c r="B51" s="45"/>
      <c r="C51" s="45"/>
    </row>
    <row r="52" spans="2:3" s="27" customFormat="1" ht="12">
      <c r="B52" s="45"/>
      <c r="C52" s="45"/>
    </row>
    <row r="53" spans="2:3" s="27" customFormat="1" ht="12">
      <c r="B53" s="45"/>
      <c r="C53" s="45"/>
    </row>
    <row r="54" spans="2:3" s="27" customFormat="1" ht="12">
      <c r="B54" s="45"/>
      <c r="C54" s="45"/>
    </row>
    <row r="55" spans="2:3" s="27" customFormat="1" ht="12">
      <c r="B55" s="45"/>
      <c r="C55" s="45"/>
    </row>
  </sheetData>
  <sheetProtection/>
  <autoFilter ref="A16:I19"/>
  <mergeCells count="12">
    <mergeCell ref="I13:I15"/>
    <mergeCell ref="A1:C3"/>
    <mergeCell ref="A4:I4"/>
    <mergeCell ref="A13:A15"/>
    <mergeCell ref="B13:B15"/>
    <mergeCell ref="D13:D15"/>
    <mergeCell ref="H13:H15"/>
    <mergeCell ref="E14:E15"/>
    <mergeCell ref="C13:C15"/>
    <mergeCell ref="F14:F15"/>
    <mergeCell ref="E13:F13"/>
    <mergeCell ref="G13:G15"/>
  </mergeCells>
  <printOptions/>
  <pageMargins left="0.15748031496062992" right="0.15748031496062992" top="0.11811023622047245" bottom="0.1968503937007874" header="0.11811023622047245" footer="0.15748031496062992"/>
  <pageSetup fitToHeight="3" fitToWidth="1" horizontalDpi="600" verticalDpi="600" orientation="portrait" paperSize="9" scale="59" r:id="rId1"/>
  <headerFooter alignWithMargins="0">
    <oddFooter>&amp;C&amp;P стр. из &amp;N стр.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zoomScaleSheetLayoutView="100" workbookViewId="0" topLeftCell="A72">
      <selection activeCell="P69" sqref="P69"/>
    </sheetView>
  </sheetViews>
  <sheetFormatPr defaultColWidth="9.00390625" defaultRowHeight="12.75"/>
  <cols>
    <col min="1" max="1" width="3.875" style="0" customWidth="1"/>
    <col min="2" max="2" width="14.125" style="45" customWidth="1"/>
    <col min="3" max="3" width="6.75390625" style="0" customWidth="1"/>
    <col min="4" max="4" width="7.75390625" style="0" customWidth="1"/>
    <col min="5" max="5" width="10.00390625" style="0" customWidth="1"/>
    <col min="6" max="6" width="7.50390625" style="0" customWidth="1"/>
    <col min="7" max="7" width="5.75390625" style="0" customWidth="1"/>
    <col min="8" max="11" width="7.00390625" style="0" customWidth="1"/>
    <col min="12" max="12" width="7.25390625" style="0" customWidth="1"/>
    <col min="13" max="13" width="6.875" style="0" customWidth="1"/>
    <col min="14" max="14" width="9.50390625" style="0" customWidth="1"/>
    <col min="15" max="15" width="13.50390625" style="0" customWidth="1"/>
    <col min="16" max="16" width="5.50390625" style="0" customWidth="1"/>
    <col min="17" max="17" width="8.50390625" style="0" customWidth="1"/>
    <col min="18" max="18" width="9.50390625" style="33" customWidth="1"/>
    <col min="19" max="19" width="11.50390625" style="0" customWidth="1"/>
  </cols>
  <sheetData>
    <row r="1" ht="15">
      <c r="M1" s="2" t="s">
        <v>4</v>
      </c>
    </row>
    <row r="2" spans="1:19" ht="19.5">
      <c r="A2" s="3"/>
      <c r="M2" s="53"/>
      <c r="N2" s="53"/>
      <c r="O2" s="53"/>
      <c r="P2" s="53"/>
      <c r="Q2" s="54"/>
      <c r="R2" s="55"/>
      <c r="S2" s="53"/>
    </row>
    <row r="3" spans="14:19" ht="15">
      <c r="N3" s="1"/>
      <c r="O3" s="1"/>
      <c r="P3" s="1"/>
      <c r="Q3" s="1"/>
      <c r="S3" s="1"/>
    </row>
    <row r="4" spans="1:19" ht="29.25" customHeight="1">
      <c r="A4" s="196" t="s">
        <v>17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5" customHeight="1">
      <c r="A5" s="22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4"/>
      <c r="S5" s="23"/>
    </row>
    <row r="6" spans="1:18" s="4" customFormat="1" ht="12" customHeight="1">
      <c r="A6" s="6" t="s">
        <v>89</v>
      </c>
      <c r="B6" s="47"/>
      <c r="D6" s="5"/>
      <c r="E6" s="5"/>
      <c r="F6" s="5"/>
      <c r="G6" s="5"/>
      <c r="H6" s="5"/>
      <c r="I6" s="5"/>
      <c r="J6" s="5"/>
      <c r="K6" s="5"/>
      <c r="L6" s="4" t="s">
        <v>20</v>
      </c>
      <c r="N6" s="5"/>
      <c r="O6" s="5"/>
      <c r="R6" s="33"/>
    </row>
    <row r="7" spans="1:18" s="4" customFormat="1" ht="12" customHeight="1">
      <c r="A7" s="6" t="s">
        <v>90</v>
      </c>
      <c r="B7" s="47"/>
      <c r="D7" s="5"/>
      <c r="E7" s="5"/>
      <c r="F7" s="5"/>
      <c r="G7" s="5"/>
      <c r="H7" s="5"/>
      <c r="I7" s="5"/>
      <c r="J7" s="5"/>
      <c r="K7" s="5"/>
      <c r="L7" s="5" t="s">
        <v>91</v>
      </c>
      <c r="N7" s="5"/>
      <c r="O7" s="5"/>
      <c r="R7" s="33"/>
    </row>
    <row r="8" spans="1:18" s="4" customFormat="1" ht="12" customHeight="1">
      <c r="A8" s="6" t="s">
        <v>21</v>
      </c>
      <c r="B8" s="47"/>
      <c r="C8" s="4" t="s">
        <v>22</v>
      </c>
      <c r="R8" s="33"/>
    </row>
    <row r="9" spans="1:18" s="4" customFormat="1" ht="12" customHeight="1">
      <c r="A9" s="6" t="s">
        <v>23</v>
      </c>
      <c r="B9" s="47"/>
      <c r="C9" s="4" t="s">
        <v>24</v>
      </c>
      <c r="R9" s="33"/>
    </row>
    <row r="10" spans="1:18" s="4" customFormat="1" ht="12" customHeight="1">
      <c r="A10" s="6" t="s">
        <v>25</v>
      </c>
      <c r="B10" s="47"/>
      <c r="R10" s="33"/>
    </row>
    <row r="11" spans="1:18" s="18" customFormat="1" ht="19.5" customHeight="1" thickBot="1">
      <c r="A11" s="8" t="s">
        <v>26</v>
      </c>
      <c r="B11" s="48"/>
      <c r="D11" s="5"/>
      <c r="E11" s="5"/>
      <c r="F11" s="5"/>
      <c r="H11" s="5"/>
      <c r="I11" s="5"/>
      <c r="J11" s="5"/>
      <c r="K11" s="5"/>
      <c r="L11" s="32" t="s">
        <v>27</v>
      </c>
      <c r="M11" s="5"/>
      <c r="N11" s="5"/>
      <c r="O11" s="5"/>
      <c r="P11" s="5"/>
      <c r="Q11" s="5"/>
      <c r="R11" s="35"/>
    </row>
    <row r="12" spans="1:20" s="5" customFormat="1" ht="16.5" customHeight="1">
      <c r="A12" s="198" t="s">
        <v>2</v>
      </c>
      <c r="B12" s="200" t="s">
        <v>40</v>
      </c>
      <c r="C12" s="202" t="s">
        <v>39</v>
      </c>
      <c r="D12" s="204" t="s">
        <v>1</v>
      </c>
      <c r="E12" s="205"/>
      <c r="F12" s="206"/>
      <c r="G12" s="198" t="s">
        <v>3</v>
      </c>
      <c r="H12" s="13" t="s">
        <v>16</v>
      </c>
      <c r="I12" s="24"/>
      <c r="J12" s="24"/>
      <c r="K12" s="24"/>
      <c r="L12" s="24"/>
      <c r="M12" s="11"/>
      <c r="N12" s="10"/>
      <c r="O12" s="15"/>
      <c r="P12" s="10" t="s">
        <v>10</v>
      </c>
      <c r="Q12" s="10"/>
      <c r="R12" s="36"/>
      <c r="S12" s="16"/>
      <c r="T12" s="7"/>
    </row>
    <row r="13" spans="1:20" s="5" customFormat="1" ht="65.25" customHeight="1">
      <c r="A13" s="199"/>
      <c r="B13" s="201"/>
      <c r="C13" s="203"/>
      <c r="D13" s="207" t="s">
        <v>6</v>
      </c>
      <c r="E13" s="209" t="s">
        <v>5</v>
      </c>
      <c r="F13" s="211" t="s">
        <v>142</v>
      </c>
      <c r="G13" s="199"/>
      <c r="H13" s="12" t="s">
        <v>8</v>
      </c>
      <c r="I13" s="25"/>
      <c r="J13" s="25"/>
      <c r="K13" s="25"/>
      <c r="L13" s="25"/>
      <c r="M13" s="99" t="s">
        <v>9</v>
      </c>
      <c r="N13" s="72" t="s">
        <v>7</v>
      </c>
      <c r="O13" s="71" t="s">
        <v>11</v>
      </c>
      <c r="P13" s="58" t="s">
        <v>15</v>
      </c>
      <c r="Q13" s="57" t="s">
        <v>12</v>
      </c>
      <c r="R13" s="59" t="s">
        <v>13</v>
      </c>
      <c r="S13" s="17" t="s">
        <v>14</v>
      </c>
      <c r="T13" s="7"/>
    </row>
    <row r="14" spans="1:20" s="5" customFormat="1" ht="24.75" customHeight="1">
      <c r="A14" s="199"/>
      <c r="B14" s="201"/>
      <c r="C14" s="203"/>
      <c r="D14" s="208"/>
      <c r="E14" s="210"/>
      <c r="F14" s="212"/>
      <c r="G14" s="199"/>
      <c r="H14" s="44" t="s">
        <v>85</v>
      </c>
      <c r="I14" s="44" t="s">
        <v>86</v>
      </c>
      <c r="J14" s="44" t="s">
        <v>88</v>
      </c>
      <c r="K14" s="44" t="s">
        <v>18</v>
      </c>
      <c r="L14" s="97" t="s">
        <v>87</v>
      </c>
      <c r="M14" s="9"/>
      <c r="N14" s="73"/>
      <c r="O14" s="19"/>
      <c r="P14" s="19"/>
      <c r="Q14" s="20"/>
      <c r="R14" s="37"/>
      <c r="S14" s="21"/>
      <c r="T14" s="7"/>
    </row>
    <row r="15" spans="1:19" s="14" customFormat="1" ht="12" customHeight="1">
      <c r="A15" s="69">
        <v>1</v>
      </c>
      <c r="B15" s="70">
        <v>2</v>
      </c>
      <c r="C15" s="69">
        <v>3</v>
      </c>
      <c r="D15" s="69">
        <v>5</v>
      </c>
      <c r="E15" s="69">
        <v>6</v>
      </c>
      <c r="F15" s="69">
        <v>7</v>
      </c>
      <c r="G15" s="69">
        <v>8</v>
      </c>
      <c r="H15" s="69">
        <v>9</v>
      </c>
      <c r="I15" s="69">
        <v>10</v>
      </c>
      <c r="J15" s="69">
        <v>11</v>
      </c>
      <c r="K15" s="69">
        <v>12</v>
      </c>
      <c r="L15" s="69">
        <v>13</v>
      </c>
      <c r="M15" s="69">
        <v>18</v>
      </c>
      <c r="N15" s="69">
        <v>19</v>
      </c>
      <c r="O15" s="69">
        <v>20</v>
      </c>
      <c r="P15" s="69">
        <v>21</v>
      </c>
      <c r="Q15" s="69">
        <v>22</v>
      </c>
      <c r="R15" s="69">
        <v>23</v>
      </c>
      <c r="S15" s="69">
        <v>24</v>
      </c>
    </row>
    <row r="16" spans="1:19" s="26" customFormat="1" ht="15.75" customHeight="1">
      <c r="A16" s="100">
        <v>1</v>
      </c>
      <c r="B16" s="60" t="s">
        <v>28</v>
      </c>
      <c r="C16" s="62" t="s">
        <v>41</v>
      </c>
      <c r="D16" s="107">
        <v>42713</v>
      </c>
      <c r="E16" s="107">
        <v>42731</v>
      </c>
      <c r="F16" s="108">
        <v>10</v>
      </c>
      <c r="G16" s="109">
        <v>400</v>
      </c>
      <c r="H16" s="42"/>
      <c r="I16" s="42"/>
      <c r="J16" s="64"/>
      <c r="K16" s="42"/>
      <c r="L16" s="64"/>
      <c r="M16" s="42"/>
      <c r="N16" s="109">
        <v>40</v>
      </c>
      <c r="O16" s="194" t="s">
        <v>84</v>
      </c>
      <c r="P16" s="65">
        <v>10</v>
      </c>
      <c r="Q16" s="40">
        <v>150</v>
      </c>
      <c r="R16" s="77">
        <f>P16*Q16</f>
        <v>1500</v>
      </c>
      <c r="S16" s="77">
        <f>F16*G16+H16+I16+J16+K16+L16+M16+N16+R16</f>
        <v>5540</v>
      </c>
    </row>
    <row r="17" spans="1:19" s="26" customFormat="1" ht="15.75" customHeight="1">
      <c r="A17" s="102"/>
      <c r="B17" s="61" t="s">
        <v>19</v>
      </c>
      <c r="C17" s="63"/>
      <c r="D17" s="98">
        <v>42745</v>
      </c>
      <c r="E17" s="98">
        <v>42765</v>
      </c>
      <c r="F17" s="105">
        <v>21</v>
      </c>
      <c r="G17" s="106">
        <v>400</v>
      </c>
      <c r="H17" s="43"/>
      <c r="I17" s="43"/>
      <c r="J17" s="66"/>
      <c r="K17" s="43"/>
      <c r="L17" s="66"/>
      <c r="M17" s="43"/>
      <c r="N17" s="106">
        <v>40</v>
      </c>
      <c r="O17" s="195"/>
      <c r="P17" s="67">
        <v>22</v>
      </c>
      <c r="Q17" s="41">
        <v>150</v>
      </c>
      <c r="R17" s="77">
        <f aca="true" t="shared" si="0" ref="R17:R68">P17*Q17</f>
        <v>3300</v>
      </c>
      <c r="S17" s="77">
        <f>F17*G17+H17+I17+J17+K17+L17+M17+N17+R17</f>
        <v>11740</v>
      </c>
    </row>
    <row r="18" spans="1:19" s="26" customFormat="1" ht="15.75" customHeight="1">
      <c r="A18" s="100">
        <v>2</v>
      </c>
      <c r="B18" s="60" t="s">
        <v>29</v>
      </c>
      <c r="C18" s="62" t="s">
        <v>42</v>
      </c>
      <c r="D18" s="107">
        <v>42713</v>
      </c>
      <c r="E18" s="107">
        <v>42731</v>
      </c>
      <c r="F18" s="108">
        <v>10</v>
      </c>
      <c r="G18" s="109">
        <v>400</v>
      </c>
      <c r="H18" s="42"/>
      <c r="I18" s="42"/>
      <c r="J18" s="64"/>
      <c r="K18" s="42"/>
      <c r="L18" s="64"/>
      <c r="M18" s="42"/>
      <c r="N18" s="109">
        <v>40</v>
      </c>
      <c r="O18" s="194" t="s">
        <v>84</v>
      </c>
      <c r="P18" s="65">
        <v>10</v>
      </c>
      <c r="Q18" s="40">
        <v>150</v>
      </c>
      <c r="R18" s="77">
        <f t="shared" si="0"/>
        <v>1500</v>
      </c>
      <c r="S18" s="77">
        <f>F18*G18+H18+I18+J18+K18+L18+M18+N18+R18</f>
        <v>5540</v>
      </c>
    </row>
    <row r="19" spans="1:19" s="26" customFormat="1" ht="15.75" customHeight="1">
      <c r="A19" s="102"/>
      <c r="B19" s="61" t="s">
        <v>0</v>
      </c>
      <c r="C19" s="63"/>
      <c r="D19" s="98">
        <v>42745</v>
      </c>
      <c r="E19" s="98">
        <v>42765</v>
      </c>
      <c r="F19" s="105">
        <v>21</v>
      </c>
      <c r="G19" s="106">
        <v>400</v>
      </c>
      <c r="H19" s="43"/>
      <c r="I19" s="43"/>
      <c r="J19" s="66"/>
      <c r="K19" s="43"/>
      <c r="L19" s="66"/>
      <c r="M19" s="43"/>
      <c r="N19" s="106">
        <v>40</v>
      </c>
      <c r="O19" s="195"/>
      <c r="P19" s="67">
        <v>22</v>
      </c>
      <c r="Q19" s="41">
        <v>150</v>
      </c>
      <c r="R19" s="77">
        <f t="shared" si="0"/>
        <v>3300</v>
      </c>
      <c r="S19" s="77">
        <f>F19*G19+H19+I19+J19+K19+L19+M19+N19+R19</f>
        <v>11740</v>
      </c>
    </row>
    <row r="20" spans="1:19" s="26" customFormat="1" ht="15.75" customHeight="1">
      <c r="A20" s="100">
        <v>3</v>
      </c>
      <c r="B20" s="60" t="s">
        <v>30</v>
      </c>
      <c r="C20" s="62" t="s">
        <v>43</v>
      </c>
      <c r="D20" s="98">
        <v>42745</v>
      </c>
      <c r="E20" s="98">
        <v>42765</v>
      </c>
      <c r="F20" s="105">
        <v>21</v>
      </c>
      <c r="G20" s="75">
        <v>400</v>
      </c>
      <c r="H20" s="42"/>
      <c r="I20" s="42"/>
      <c r="J20" s="64"/>
      <c r="K20" s="42"/>
      <c r="L20" s="64"/>
      <c r="M20" s="42"/>
      <c r="N20" s="75">
        <v>40</v>
      </c>
      <c r="O20" s="194" t="s">
        <v>84</v>
      </c>
      <c r="P20" s="65">
        <v>22</v>
      </c>
      <c r="Q20" s="40">
        <v>150</v>
      </c>
      <c r="R20" s="77">
        <f t="shared" si="0"/>
        <v>3300</v>
      </c>
      <c r="S20" s="77">
        <f>F20*G20+H20+I20+J20+K20+L20+M20+N20+R20</f>
        <v>11740</v>
      </c>
    </row>
    <row r="21" spans="1:19" s="26" customFormat="1" ht="15.75" customHeight="1">
      <c r="A21" s="102"/>
      <c r="B21" s="61" t="s">
        <v>0</v>
      </c>
      <c r="C21" s="63"/>
      <c r="D21" s="98"/>
      <c r="E21" s="50"/>
      <c r="F21" s="103"/>
      <c r="G21" s="66"/>
      <c r="H21" s="43"/>
      <c r="I21" s="43"/>
      <c r="J21" s="66"/>
      <c r="K21" s="43"/>
      <c r="L21" s="66"/>
      <c r="M21" s="43"/>
      <c r="N21" s="66"/>
      <c r="O21" s="195"/>
      <c r="P21" s="67"/>
      <c r="Q21" s="41"/>
      <c r="R21" s="77">
        <f t="shared" si="0"/>
        <v>0</v>
      </c>
      <c r="S21" s="78"/>
    </row>
    <row r="22" spans="1:19" s="26" customFormat="1" ht="15.75" customHeight="1">
      <c r="A22" s="100">
        <v>4</v>
      </c>
      <c r="B22" s="60" t="s">
        <v>31</v>
      </c>
      <c r="C22" s="62" t="s">
        <v>44</v>
      </c>
      <c r="D22" s="107">
        <v>42713</v>
      </c>
      <c r="E22" s="107">
        <v>42731</v>
      </c>
      <c r="F22" s="108">
        <v>10</v>
      </c>
      <c r="G22" s="109">
        <v>400</v>
      </c>
      <c r="H22" s="42"/>
      <c r="I22" s="42"/>
      <c r="J22" s="64"/>
      <c r="K22" s="42"/>
      <c r="L22" s="64"/>
      <c r="M22" s="42"/>
      <c r="N22" s="109">
        <v>40</v>
      </c>
      <c r="O22" s="194" t="s">
        <v>84</v>
      </c>
      <c r="P22" s="65">
        <v>10</v>
      </c>
      <c r="Q22" s="40">
        <v>150</v>
      </c>
      <c r="R22" s="77">
        <f t="shared" si="0"/>
        <v>1500</v>
      </c>
      <c r="S22" s="77">
        <f>F22*G22+H22+I22+J22+K22+L22+M22+N22+R22</f>
        <v>5540</v>
      </c>
    </row>
    <row r="23" spans="1:19" s="26" customFormat="1" ht="15.75" customHeight="1">
      <c r="A23" s="102"/>
      <c r="B23" s="61" t="s">
        <v>19</v>
      </c>
      <c r="C23" s="63"/>
      <c r="D23" s="98">
        <v>42745</v>
      </c>
      <c r="E23" s="98">
        <v>42766</v>
      </c>
      <c r="F23" s="105">
        <v>22</v>
      </c>
      <c r="G23" s="106">
        <v>400</v>
      </c>
      <c r="H23" s="43"/>
      <c r="I23" s="43"/>
      <c r="J23" s="66"/>
      <c r="K23" s="43"/>
      <c r="L23" s="66"/>
      <c r="M23" s="43"/>
      <c r="N23" s="106">
        <v>40</v>
      </c>
      <c r="O23" s="195"/>
      <c r="P23" s="67">
        <v>22</v>
      </c>
      <c r="Q23" s="41">
        <v>150</v>
      </c>
      <c r="R23" s="77">
        <f t="shared" si="0"/>
        <v>3300</v>
      </c>
      <c r="S23" s="77">
        <f>F23*G23+H23+I23+J23+K23+L23+M23+N23+R23</f>
        <v>12140</v>
      </c>
    </row>
    <row r="24" spans="1:19" s="26" customFormat="1" ht="15.75" customHeight="1">
      <c r="A24" s="51">
        <v>5</v>
      </c>
      <c r="B24" s="60" t="s">
        <v>32</v>
      </c>
      <c r="C24" s="62" t="s">
        <v>45</v>
      </c>
      <c r="D24" s="49">
        <v>42751</v>
      </c>
      <c r="E24" s="49">
        <v>42766</v>
      </c>
      <c r="F24" s="76">
        <v>17</v>
      </c>
      <c r="G24" s="75">
        <v>400</v>
      </c>
      <c r="H24" s="42"/>
      <c r="I24" s="42"/>
      <c r="J24" s="64"/>
      <c r="K24" s="42"/>
      <c r="L24" s="64"/>
      <c r="M24" s="42"/>
      <c r="N24" s="75">
        <v>40</v>
      </c>
      <c r="O24" s="194" t="s">
        <v>84</v>
      </c>
      <c r="P24" s="65">
        <v>16</v>
      </c>
      <c r="Q24" s="40">
        <v>150</v>
      </c>
      <c r="R24" s="77">
        <f t="shared" si="0"/>
        <v>2400</v>
      </c>
      <c r="S24" s="77">
        <f>F24*G24+H24+I24+J24+K24+L24+M24+N24+R24</f>
        <v>9240</v>
      </c>
    </row>
    <row r="25" spans="1:19" s="26" customFormat="1" ht="15.75" customHeight="1">
      <c r="A25" s="52"/>
      <c r="B25" s="61" t="s">
        <v>0</v>
      </c>
      <c r="C25" s="63"/>
      <c r="D25" s="50"/>
      <c r="E25" s="50"/>
      <c r="F25" s="56"/>
      <c r="G25" s="66"/>
      <c r="H25" s="43"/>
      <c r="I25" s="43"/>
      <c r="J25" s="66"/>
      <c r="K25" s="43"/>
      <c r="L25" s="66"/>
      <c r="M25" s="43"/>
      <c r="N25" s="66"/>
      <c r="O25" s="195"/>
      <c r="P25" s="67"/>
      <c r="Q25" s="41"/>
      <c r="R25" s="77">
        <f t="shared" si="0"/>
        <v>0</v>
      </c>
      <c r="S25" s="78"/>
    </row>
    <row r="26" spans="1:19" s="26" customFormat="1" ht="15.75" customHeight="1">
      <c r="A26" s="51">
        <v>6</v>
      </c>
      <c r="B26" s="60" t="s">
        <v>33</v>
      </c>
      <c r="C26" s="62" t="s">
        <v>46</v>
      </c>
      <c r="D26" s="49">
        <v>42752</v>
      </c>
      <c r="E26" s="49">
        <v>42766</v>
      </c>
      <c r="F26" s="76">
        <v>16</v>
      </c>
      <c r="G26" s="75">
        <v>400</v>
      </c>
      <c r="H26" s="42"/>
      <c r="I26" s="42"/>
      <c r="J26" s="64"/>
      <c r="K26" s="42"/>
      <c r="L26" s="64"/>
      <c r="M26" s="42"/>
      <c r="N26" s="75">
        <v>40</v>
      </c>
      <c r="O26" s="194" t="s">
        <v>84</v>
      </c>
      <c r="P26" s="65">
        <v>15</v>
      </c>
      <c r="Q26" s="40">
        <v>150</v>
      </c>
      <c r="R26" s="77">
        <f t="shared" si="0"/>
        <v>2250</v>
      </c>
      <c r="S26" s="77">
        <f>F26*G26+H26+I26+J26+K26+L26+M26+N26+R26</f>
        <v>8690</v>
      </c>
    </row>
    <row r="27" spans="1:19" s="26" customFormat="1" ht="15.75" customHeight="1">
      <c r="A27" s="52"/>
      <c r="B27" s="61" t="s">
        <v>0</v>
      </c>
      <c r="C27" s="63"/>
      <c r="D27" s="50"/>
      <c r="E27" s="50"/>
      <c r="F27" s="56"/>
      <c r="G27" s="66"/>
      <c r="H27" s="43"/>
      <c r="I27" s="43"/>
      <c r="J27" s="66"/>
      <c r="K27" s="43"/>
      <c r="L27" s="66"/>
      <c r="M27" s="43"/>
      <c r="N27" s="66"/>
      <c r="O27" s="195"/>
      <c r="P27" s="67"/>
      <c r="Q27" s="41"/>
      <c r="R27" s="77">
        <f t="shared" si="0"/>
        <v>0</v>
      </c>
      <c r="S27" s="78"/>
    </row>
    <row r="28" spans="1:19" s="26" customFormat="1" ht="15.75" customHeight="1">
      <c r="A28" s="51">
        <v>7</v>
      </c>
      <c r="B28" s="60" t="s">
        <v>34</v>
      </c>
      <c r="C28" s="62" t="s">
        <v>47</v>
      </c>
      <c r="D28" s="49">
        <v>42752</v>
      </c>
      <c r="E28" s="49">
        <v>42762</v>
      </c>
      <c r="F28" s="76">
        <v>13</v>
      </c>
      <c r="G28" s="75">
        <v>400</v>
      </c>
      <c r="H28" s="42"/>
      <c r="I28" s="42">
        <f>2059.5/1.18</f>
        <v>1745.3389830508474</v>
      </c>
      <c r="J28" s="64"/>
      <c r="K28" s="42">
        <f>1841.8/1.18</f>
        <v>1560.8474576271187</v>
      </c>
      <c r="L28" s="64"/>
      <c r="M28" s="42"/>
      <c r="N28" s="75">
        <v>40</v>
      </c>
      <c r="O28" s="194" t="s">
        <v>84</v>
      </c>
      <c r="P28" s="65">
        <v>11</v>
      </c>
      <c r="Q28" s="40">
        <v>150</v>
      </c>
      <c r="R28" s="77">
        <f t="shared" si="0"/>
        <v>1650</v>
      </c>
      <c r="S28" s="77">
        <f>F28*G28+H28+I28+J28+K28+L28+M28+N28+R28</f>
        <v>10196.186440677966</v>
      </c>
    </row>
    <row r="29" spans="1:19" s="26" customFormat="1" ht="15.75" customHeight="1">
      <c r="A29" s="52"/>
      <c r="B29" s="61" t="s">
        <v>19</v>
      </c>
      <c r="C29" s="63"/>
      <c r="D29" s="50"/>
      <c r="E29" s="50"/>
      <c r="F29" s="56"/>
      <c r="G29" s="66"/>
      <c r="H29" s="43"/>
      <c r="I29" s="43"/>
      <c r="J29" s="66"/>
      <c r="K29" s="43"/>
      <c r="L29" s="66"/>
      <c r="M29" s="43"/>
      <c r="N29" s="66"/>
      <c r="O29" s="195"/>
      <c r="P29" s="67"/>
      <c r="Q29" s="41"/>
      <c r="R29" s="77">
        <f t="shared" si="0"/>
        <v>0</v>
      </c>
      <c r="S29" s="78"/>
    </row>
    <row r="30" spans="1:19" s="26" customFormat="1" ht="15.75" customHeight="1">
      <c r="A30" s="51">
        <v>8</v>
      </c>
      <c r="B30" s="60" t="s">
        <v>35</v>
      </c>
      <c r="C30" s="62" t="s">
        <v>48</v>
      </c>
      <c r="D30" s="49">
        <v>42752</v>
      </c>
      <c r="E30" s="49">
        <v>42766</v>
      </c>
      <c r="F30" s="76">
        <v>16</v>
      </c>
      <c r="G30" s="75">
        <v>400</v>
      </c>
      <c r="H30" s="42"/>
      <c r="I30" s="42">
        <f>1921.3/1.18</f>
        <v>1628.2203389830509</v>
      </c>
      <c r="J30" s="64"/>
      <c r="K30" s="42">
        <f>1135.7/1.18</f>
        <v>962.4576271186442</v>
      </c>
      <c r="L30" s="64"/>
      <c r="M30" s="42"/>
      <c r="N30" s="75">
        <v>40</v>
      </c>
      <c r="O30" s="194" t="s">
        <v>84</v>
      </c>
      <c r="P30" s="65">
        <v>15</v>
      </c>
      <c r="Q30" s="40">
        <v>150</v>
      </c>
      <c r="R30" s="77">
        <f t="shared" si="0"/>
        <v>2250</v>
      </c>
      <c r="S30" s="77">
        <f>F30*G30+H30+I30+J30+K30+L30+M30+N30+R30</f>
        <v>11280.677966101695</v>
      </c>
    </row>
    <row r="31" spans="1:19" s="26" customFormat="1" ht="15.75" customHeight="1">
      <c r="A31" s="52"/>
      <c r="B31" s="61" t="s">
        <v>0</v>
      </c>
      <c r="C31" s="63"/>
      <c r="D31" s="50"/>
      <c r="E31" s="50"/>
      <c r="F31" s="56"/>
      <c r="G31" s="66"/>
      <c r="H31" s="43"/>
      <c r="I31" s="43"/>
      <c r="J31" s="66"/>
      <c r="K31" s="43"/>
      <c r="L31" s="66"/>
      <c r="M31" s="43"/>
      <c r="N31" s="66"/>
      <c r="O31" s="195"/>
      <c r="P31" s="67"/>
      <c r="Q31" s="41"/>
      <c r="R31" s="77">
        <f t="shared" si="0"/>
        <v>0</v>
      </c>
      <c r="S31" s="78"/>
    </row>
    <row r="32" spans="1:19" s="26" customFormat="1" ht="15.75" customHeight="1">
      <c r="A32" s="51">
        <v>9</v>
      </c>
      <c r="B32" s="60" t="s">
        <v>36</v>
      </c>
      <c r="C32" s="62" t="s">
        <v>49</v>
      </c>
      <c r="D32" s="49">
        <v>42752</v>
      </c>
      <c r="E32" s="49">
        <v>42766</v>
      </c>
      <c r="F32" s="76">
        <v>15</v>
      </c>
      <c r="G32" s="75">
        <v>400</v>
      </c>
      <c r="H32" s="42"/>
      <c r="I32" s="42">
        <f>1921.3/1.18</f>
        <v>1628.2203389830509</v>
      </c>
      <c r="J32" s="64"/>
      <c r="K32" s="42">
        <f>1135.7/1.18</f>
        <v>962.4576271186442</v>
      </c>
      <c r="L32" s="64"/>
      <c r="M32" s="42"/>
      <c r="N32" s="75">
        <v>40</v>
      </c>
      <c r="O32" s="194" t="s">
        <v>84</v>
      </c>
      <c r="P32" s="65">
        <v>15</v>
      </c>
      <c r="Q32" s="40">
        <v>150</v>
      </c>
      <c r="R32" s="77">
        <f t="shared" si="0"/>
        <v>2250</v>
      </c>
      <c r="S32" s="77">
        <f>F32*G32+H32+I32+J32+K32+L32+M32+N32+R32</f>
        <v>10880.677966101695</v>
      </c>
    </row>
    <row r="33" spans="1:19" s="26" customFormat="1" ht="15.75" customHeight="1">
      <c r="A33" s="52"/>
      <c r="B33" s="61" t="s">
        <v>0</v>
      </c>
      <c r="C33" s="63"/>
      <c r="D33" s="50"/>
      <c r="E33" s="50"/>
      <c r="F33" s="56"/>
      <c r="G33" s="66"/>
      <c r="H33" s="43"/>
      <c r="I33" s="43"/>
      <c r="J33" s="66"/>
      <c r="K33" s="43"/>
      <c r="L33" s="66"/>
      <c r="M33" s="43"/>
      <c r="N33" s="66"/>
      <c r="O33" s="195"/>
      <c r="P33" s="67"/>
      <c r="Q33" s="41"/>
      <c r="R33" s="77">
        <f t="shared" si="0"/>
        <v>0</v>
      </c>
      <c r="S33" s="78"/>
    </row>
    <row r="34" spans="1:19" s="26" customFormat="1" ht="15.75" customHeight="1">
      <c r="A34" s="51">
        <v>10</v>
      </c>
      <c r="B34" s="60" t="s">
        <v>37</v>
      </c>
      <c r="C34" s="62" t="s">
        <v>50</v>
      </c>
      <c r="D34" s="49">
        <v>42752</v>
      </c>
      <c r="E34" s="49">
        <v>42766</v>
      </c>
      <c r="F34" s="76">
        <v>15</v>
      </c>
      <c r="G34" s="75">
        <v>400</v>
      </c>
      <c r="H34" s="42"/>
      <c r="I34" s="42">
        <f>1921.3/1.18</f>
        <v>1628.2203389830509</v>
      </c>
      <c r="J34" s="64"/>
      <c r="K34" s="42">
        <f>1841.8/1.18</f>
        <v>1560.8474576271187</v>
      </c>
      <c r="L34" s="64"/>
      <c r="M34" s="42"/>
      <c r="N34" s="75">
        <v>40</v>
      </c>
      <c r="O34" s="194" t="s">
        <v>84</v>
      </c>
      <c r="P34" s="65">
        <v>15</v>
      </c>
      <c r="Q34" s="40">
        <v>150</v>
      </c>
      <c r="R34" s="77">
        <f t="shared" si="0"/>
        <v>2250</v>
      </c>
      <c r="S34" s="77">
        <f>F34*G34+H34+I34+J34+K34+L34+M34+N34+R34</f>
        <v>11479.06779661017</v>
      </c>
    </row>
    <row r="35" spans="1:19" s="26" customFormat="1" ht="15.75" customHeight="1">
      <c r="A35" s="52"/>
      <c r="B35" s="61" t="s">
        <v>19</v>
      </c>
      <c r="C35" s="63"/>
      <c r="D35" s="50"/>
      <c r="E35" s="50"/>
      <c r="F35" s="56"/>
      <c r="G35" s="66"/>
      <c r="H35" s="43"/>
      <c r="I35" s="43"/>
      <c r="J35" s="66"/>
      <c r="K35" s="43"/>
      <c r="L35" s="66"/>
      <c r="M35" s="43"/>
      <c r="N35" s="66"/>
      <c r="O35" s="195"/>
      <c r="P35" s="67"/>
      <c r="Q35" s="41"/>
      <c r="R35" s="77">
        <f t="shared" si="0"/>
        <v>0</v>
      </c>
      <c r="S35" s="78"/>
    </row>
    <row r="36" spans="1:19" s="26" customFormat="1" ht="15.75" customHeight="1">
      <c r="A36" s="51">
        <v>11</v>
      </c>
      <c r="B36" s="60" t="s">
        <v>38</v>
      </c>
      <c r="C36" s="62" t="s">
        <v>51</v>
      </c>
      <c r="D36" s="74">
        <v>42752</v>
      </c>
      <c r="E36" s="49">
        <v>42766</v>
      </c>
      <c r="F36" s="76">
        <v>16</v>
      </c>
      <c r="G36" s="75">
        <v>400</v>
      </c>
      <c r="H36" s="42"/>
      <c r="I36" s="42">
        <f>2059.5/1.18</f>
        <v>1745.3389830508474</v>
      </c>
      <c r="J36" s="64"/>
      <c r="K36" s="42">
        <f>1841.8/1.18</f>
        <v>1560.8474576271187</v>
      </c>
      <c r="L36" s="64"/>
      <c r="M36" s="42"/>
      <c r="N36" s="75">
        <v>40</v>
      </c>
      <c r="O36" s="194" t="s">
        <v>84</v>
      </c>
      <c r="P36" s="65">
        <v>15</v>
      </c>
      <c r="Q36" s="40">
        <v>150</v>
      </c>
      <c r="R36" s="77">
        <f t="shared" si="0"/>
        <v>2250</v>
      </c>
      <c r="S36" s="77">
        <f>F36*G36+H36+I36+J36+K36+L36+M36+N36+R36</f>
        <v>11996.186440677966</v>
      </c>
    </row>
    <row r="37" spans="1:19" s="26" customFormat="1" ht="15.75" customHeight="1">
      <c r="A37" s="52"/>
      <c r="B37" s="61" t="s">
        <v>19</v>
      </c>
      <c r="C37" s="63"/>
      <c r="D37" s="98"/>
      <c r="E37" s="50"/>
      <c r="F37" s="56"/>
      <c r="G37" s="66"/>
      <c r="H37" s="43"/>
      <c r="I37" s="43"/>
      <c r="J37" s="66"/>
      <c r="K37" s="43"/>
      <c r="L37" s="66"/>
      <c r="M37" s="43"/>
      <c r="N37" s="66"/>
      <c r="O37" s="195"/>
      <c r="P37" s="67"/>
      <c r="Q37" s="41"/>
      <c r="R37" s="77">
        <f t="shared" si="0"/>
        <v>0</v>
      </c>
      <c r="S37" s="78"/>
    </row>
    <row r="38" spans="1:19" s="26" customFormat="1" ht="15.75" customHeight="1">
      <c r="A38" s="51">
        <v>12</v>
      </c>
      <c r="B38" s="60" t="s">
        <v>52</v>
      </c>
      <c r="C38" s="62" t="s">
        <v>53</v>
      </c>
      <c r="D38" s="49">
        <v>42754</v>
      </c>
      <c r="E38" s="49">
        <v>42766</v>
      </c>
      <c r="F38" s="76">
        <v>14</v>
      </c>
      <c r="G38" s="75">
        <v>400</v>
      </c>
      <c r="H38" s="42">
        <f>1631.7/1.18</f>
        <v>1382.7966101694917</v>
      </c>
      <c r="I38" s="42"/>
      <c r="J38" s="64"/>
      <c r="K38" s="42"/>
      <c r="L38" s="64"/>
      <c r="M38" s="42"/>
      <c r="N38" s="75">
        <v>40</v>
      </c>
      <c r="O38" s="194" t="s">
        <v>84</v>
      </c>
      <c r="P38" s="65">
        <v>13</v>
      </c>
      <c r="Q38" s="40">
        <v>150</v>
      </c>
      <c r="R38" s="77">
        <f t="shared" si="0"/>
        <v>1950</v>
      </c>
      <c r="S38" s="77">
        <f>F38*G38+H38+I38+J38+K38+L38+M38+N38+R38</f>
        <v>8972.796610169491</v>
      </c>
    </row>
    <row r="39" spans="1:19" s="26" customFormat="1" ht="15.75" customHeight="1">
      <c r="A39" s="52"/>
      <c r="B39" s="61" t="s">
        <v>19</v>
      </c>
      <c r="C39" s="63"/>
      <c r="D39" s="50"/>
      <c r="E39" s="50"/>
      <c r="F39" s="56"/>
      <c r="G39" s="66"/>
      <c r="H39" s="43"/>
      <c r="I39" s="43"/>
      <c r="J39" s="66"/>
      <c r="K39" s="43"/>
      <c r="L39" s="66"/>
      <c r="M39" s="43"/>
      <c r="N39" s="66"/>
      <c r="O39" s="195"/>
      <c r="P39" s="67"/>
      <c r="Q39" s="41"/>
      <c r="R39" s="77">
        <f t="shared" si="0"/>
        <v>0</v>
      </c>
      <c r="S39" s="78"/>
    </row>
    <row r="40" spans="1:19" s="26" customFormat="1" ht="15.75" customHeight="1">
      <c r="A40" s="51">
        <v>13</v>
      </c>
      <c r="B40" s="60" t="s">
        <v>54</v>
      </c>
      <c r="C40" s="62" t="s">
        <v>55</v>
      </c>
      <c r="D40" s="49">
        <v>42754</v>
      </c>
      <c r="E40" s="49">
        <v>42766</v>
      </c>
      <c r="F40" s="76">
        <v>13</v>
      </c>
      <c r="G40" s="75">
        <v>400</v>
      </c>
      <c r="H40" s="42">
        <f>1631.7/1.18</f>
        <v>1382.7966101694917</v>
      </c>
      <c r="I40" s="42"/>
      <c r="J40" s="64"/>
      <c r="K40" s="42"/>
      <c r="L40" s="64"/>
      <c r="M40" s="42"/>
      <c r="N40" s="75">
        <v>40</v>
      </c>
      <c r="O40" s="194" t="s">
        <v>84</v>
      </c>
      <c r="P40" s="65">
        <v>13</v>
      </c>
      <c r="Q40" s="40">
        <v>150</v>
      </c>
      <c r="R40" s="77">
        <f t="shared" si="0"/>
        <v>1950</v>
      </c>
      <c r="S40" s="77">
        <f>F40*G40+H40+I40+J40+K40+L40+M40+N40+R40</f>
        <v>8572.796610169491</v>
      </c>
    </row>
    <row r="41" spans="1:19" s="26" customFormat="1" ht="15.75" customHeight="1">
      <c r="A41" s="52"/>
      <c r="B41" s="61" t="s">
        <v>19</v>
      </c>
      <c r="C41" s="63"/>
      <c r="D41" s="50"/>
      <c r="E41" s="50"/>
      <c r="F41" s="56"/>
      <c r="G41" s="66"/>
      <c r="H41" s="43"/>
      <c r="I41" s="43"/>
      <c r="J41" s="66"/>
      <c r="K41" s="43"/>
      <c r="L41" s="66"/>
      <c r="M41" s="43"/>
      <c r="N41" s="66"/>
      <c r="O41" s="195"/>
      <c r="P41" s="67"/>
      <c r="Q41" s="41"/>
      <c r="R41" s="77">
        <f t="shared" si="0"/>
        <v>0</v>
      </c>
      <c r="S41" s="78"/>
    </row>
    <row r="42" spans="1:19" s="26" customFormat="1" ht="15.75" customHeight="1">
      <c r="A42" s="51">
        <v>14</v>
      </c>
      <c r="B42" s="60" t="s">
        <v>56</v>
      </c>
      <c r="C42" s="62" t="s">
        <v>57</v>
      </c>
      <c r="D42" s="49">
        <v>42752</v>
      </c>
      <c r="E42" s="49">
        <v>42765</v>
      </c>
      <c r="F42" s="76">
        <v>15</v>
      </c>
      <c r="G42" s="75">
        <v>400</v>
      </c>
      <c r="H42" s="42"/>
      <c r="I42" s="42">
        <f>1921.3/1.18</f>
        <v>1628.2203389830509</v>
      </c>
      <c r="J42" s="64"/>
      <c r="K42" s="42">
        <f>1273.9/1.18</f>
        <v>1079.5762711864409</v>
      </c>
      <c r="L42" s="64"/>
      <c r="M42" s="42"/>
      <c r="N42" s="75">
        <v>40</v>
      </c>
      <c r="O42" s="194" t="s">
        <v>84</v>
      </c>
      <c r="P42" s="65">
        <v>14</v>
      </c>
      <c r="Q42" s="40">
        <v>150</v>
      </c>
      <c r="R42" s="77">
        <f t="shared" si="0"/>
        <v>2100</v>
      </c>
      <c r="S42" s="77">
        <f>F42*G42+H42+I42+J42+K42+L42+M42+N42+R42</f>
        <v>10847.796610169491</v>
      </c>
    </row>
    <row r="43" spans="1:19" s="26" customFormat="1" ht="15.75" customHeight="1">
      <c r="A43" s="52"/>
      <c r="B43" s="61" t="s">
        <v>0</v>
      </c>
      <c r="C43" s="63"/>
      <c r="D43" s="50"/>
      <c r="E43" s="50"/>
      <c r="F43" s="56"/>
      <c r="G43" s="66"/>
      <c r="H43" s="43"/>
      <c r="I43" s="43"/>
      <c r="J43" s="66"/>
      <c r="K43" s="43"/>
      <c r="L43" s="66"/>
      <c r="M43" s="43"/>
      <c r="N43" s="66"/>
      <c r="O43" s="195"/>
      <c r="P43" s="67"/>
      <c r="Q43" s="41"/>
      <c r="R43" s="77">
        <f t="shared" si="0"/>
        <v>0</v>
      </c>
      <c r="S43" s="78"/>
    </row>
    <row r="44" spans="1:19" s="26" customFormat="1" ht="15.75" customHeight="1">
      <c r="A44" s="51">
        <v>15</v>
      </c>
      <c r="B44" s="60" t="s">
        <v>58</v>
      </c>
      <c r="C44" s="62" t="s">
        <v>59</v>
      </c>
      <c r="D44" s="49">
        <v>42754</v>
      </c>
      <c r="E44" s="49">
        <v>42765</v>
      </c>
      <c r="F44" s="76">
        <v>13</v>
      </c>
      <c r="G44" s="75">
        <v>400</v>
      </c>
      <c r="H44" s="42">
        <f>1631.7/1.18</f>
        <v>1382.7966101694917</v>
      </c>
      <c r="I44" s="42"/>
      <c r="J44" s="64"/>
      <c r="K44" s="42"/>
      <c r="L44" s="64"/>
      <c r="M44" s="42"/>
      <c r="N44" s="75">
        <v>40</v>
      </c>
      <c r="O44" s="194" t="s">
        <v>84</v>
      </c>
      <c r="P44" s="65">
        <v>12</v>
      </c>
      <c r="Q44" s="40">
        <v>150</v>
      </c>
      <c r="R44" s="77">
        <f t="shared" si="0"/>
        <v>1800</v>
      </c>
      <c r="S44" s="77">
        <f>F44*G44+H44+I44+J44+K44+L44+M44+N44+R44</f>
        <v>8422.796610169491</v>
      </c>
    </row>
    <row r="45" spans="1:19" s="26" customFormat="1" ht="15.75" customHeight="1">
      <c r="A45" s="52"/>
      <c r="B45" s="61" t="s">
        <v>0</v>
      </c>
      <c r="C45" s="63"/>
      <c r="D45" s="50"/>
      <c r="E45" s="50"/>
      <c r="F45" s="56"/>
      <c r="G45" s="66"/>
      <c r="H45" s="43"/>
      <c r="I45" s="43"/>
      <c r="J45" s="66"/>
      <c r="K45" s="43"/>
      <c r="L45" s="66"/>
      <c r="M45" s="43"/>
      <c r="N45" s="66"/>
      <c r="O45" s="195"/>
      <c r="P45" s="67"/>
      <c r="Q45" s="41"/>
      <c r="R45" s="77">
        <f t="shared" si="0"/>
        <v>0</v>
      </c>
      <c r="S45" s="78"/>
    </row>
    <row r="46" spans="1:19" s="26" customFormat="1" ht="15.75" customHeight="1">
      <c r="A46" s="51">
        <v>16</v>
      </c>
      <c r="B46" s="60" t="s">
        <v>60</v>
      </c>
      <c r="C46" s="62" t="s">
        <v>61</v>
      </c>
      <c r="D46" s="49">
        <v>42752</v>
      </c>
      <c r="E46" s="49">
        <v>42766</v>
      </c>
      <c r="F46" s="76">
        <v>16</v>
      </c>
      <c r="G46" s="75">
        <v>400</v>
      </c>
      <c r="H46" s="42"/>
      <c r="I46" s="42">
        <f>1921.3/1.18</f>
        <v>1628.2203389830509</v>
      </c>
      <c r="J46" s="64"/>
      <c r="K46" s="42">
        <f>1841.8/1.18</f>
        <v>1560.8474576271187</v>
      </c>
      <c r="L46" s="64"/>
      <c r="M46" s="42"/>
      <c r="N46" s="75">
        <v>40</v>
      </c>
      <c r="O46" s="194" t="s">
        <v>84</v>
      </c>
      <c r="P46" s="65">
        <v>15</v>
      </c>
      <c r="Q46" s="40">
        <v>150</v>
      </c>
      <c r="R46" s="77">
        <f t="shared" si="0"/>
        <v>2250</v>
      </c>
      <c r="S46" s="77">
        <f>F46*G46+H46+I46+J46+K46+L46+M46+N46+R46</f>
        <v>11879.06779661017</v>
      </c>
    </row>
    <row r="47" spans="1:19" s="26" customFormat="1" ht="15.75" customHeight="1">
      <c r="A47" s="52"/>
      <c r="B47" s="61" t="s">
        <v>0</v>
      </c>
      <c r="C47" s="63"/>
      <c r="D47" s="50"/>
      <c r="E47" s="50"/>
      <c r="F47" s="56"/>
      <c r="G47" s="66"/>
      <c r="H47" s="43"/>
      <c r="I47" s="43"/>
      <c r="J47" s="66"/>
      <c r="K47" s="43"/>
      <c r="L47" s="66"/>
      <c r="M47" s="43"/>
      <c r="N47" s="66"/>
      <c r="O47" s="195"/>
      <c r="P47" s="67"/>
      <c r="Q47" s="41"/>
      <c r="R47" s="77">
        <f t="shared" si="0"/>
        <v>0</v>
      </c>
      <c r="S47" s="78"/>
    </row>
    <row r="48" spans="1:19" s="26" customFormat="1" ht="15.75" customHeight="1">
      <c r="A48" s="51">
        <v>17</v>
      </c>
      <c r="B48" s="60" t="s">
        <v>62</v>
      </c>
      <c r="C48" s="62" t="s">
        <v>63</v>
      </c>
      <c r="D48" s="49">
        <v>42754</v>
      </c>
      <c r="E48" s="49">
        <v>42765</v>
      </c>
      <c r="F48" s="76">
        <v>8</v>
      </c>
      <c r="G48" s="75">
        <v>400</v>
      </c>
      <c r="H48" s="42">
        <f>1631.7/1.18</f>
        <v>1382.7966101694917</v>
      </c>
      <c r="I48" s="42"/>
      <c r="J48" s="64"/>
      <c r="K48" s="42"/>
      <c r="L48" s="64"/>
      <c r="M48" s="42"/>
      <c r="N48" s="75">
        <v>40</v>
      </c>
      <c r="O48" s="194" t="s">
        <v>84</v>
      </c>
      <c r="P48" s="65">
        <v>12</v>
      </c>
      <c r="Q48" s="40">
        <v>150</v>
      </c>
      <c r="R48" s="77">
        <f t="shared" si="0"/>
        <v>1800</v>
      </c>
      <c r="S48" s="77">
        <f>F48*G48+H48+I48+J48+K48+L48+M48+N48+R48</f>
        <v>6422.796610169492</v>
      </c>
    </row>
    <row r="49" spans="1:19" s="26" customFormat="1" ht="15.75" customHeight="1">
      <c r="A49" s="52"/>
      <c r="B49" s="61" t="s">
        <v>0</v>
      </c>
      <c r="C49" s="63"/>
      <c r="D49" s="50"/>
      <c r="E49" s="50"/>
      <c r="F49" s="56"/>
      <c r="G49" s="66"/>
      <c r="H49" s="43"/>
      <c r="I49" s="43"/>
      <c r="J49" s="66"/>
      <c r="K49" s="43"/>
      <c r="L49" s="66"/>
      <c r="M49" s="43"/>
      <c r="N49" s="66"/>
      <c r="O49" s="195"/>
      <c r="P49" s="67"/>
      <c r="Q49" s="41"/>
      <c r="R49" s="77">
        <f t="shared" si="0"/>
        <v>0</v>
      </c>
      <c r="S49" s="78"/>
    </row>
    <row r="50" spans="1:19" s="26" customFormat="1" ht="15.75" customHeight="1">
      <c r="A50" s="51">
        <v>18</v>
      </c>
      <c r="B50" s="60" t="s">
        <v>64</v>
      </c>
      <c r="C50" s="62" t="s">
        <v>65</v>
      </c>
      <c r="D50" s="49">
        <v>42754</v>
      </c>
      <c r="E50" s="49">
        <v>42765</v>
      </c>
      <c r="F50" s="76">
        <v>13</v>
      </c>
      <c r="G50" s="75">
        <v>400</v>
      </c>
      <c r="H50" s="42">
        <f>1631.7/1.18</f>
        <v>1382.7966101694917</v>
      </c>
      <c r="I50" s="42"/>
      <c r="J50" s="64"/>
      <c r="K50" s="42"/>
      <c r="L50" s="64"/>
      <c r="M50" s="42"/>
      <c r="N50" s="75">
        <v>40</v>
      </c>
      <c r="O50" s="194" t="s">
        <v>84</v>
      </c>
      <c r="P50" s="65">
        <v>12</v>
      </c>
      <c r="Q50" s="40">
        <v>150</v>
      </c>
      <c r="R50" s="77">
        <f t="shared" si="0"/>
        <v>1800</v>
      </c>
      <c r="S50" s="77">
        <f>F50*G50+H50+I50+J50+K50+L50+M50+N50+R50</f>
        <v>8422.796610169491</v>
      </c>
    </row>
    <row r="51" spans="1:19" s="26" customFormat="1" ht="15.75" customHeight="1">
      <c r="A51" s="52"/>
      <c r="B51" s="61" t="s">
        <v>0</v>
      </c>
      <c r="C51" s="63"/>
      <c r="D51" s="50"/>
      <c r="E51" s="50"/>
      <c r="F51" s="56"/>
      <c r="G51" s="66"/>
      <c r="H51" s="43"/>
      <c r="I51" s="43"/>
      <c r="J51" s="66"/>
      <c r="K51" s="43"/>
      <c r="L51" s="66"/>
      <c r="M51" s="43"/>
      <c r="N51" s="66"/>
      <c r="O51" s="195"/>
      <c r="P51" s="67"/>
      <c r="Q51" s="41"/>
      <c r="R51" s="77">
        <f t="shared" si="0"/>
        <v>0</v>
      </c>
      <c r="S51" s="78"/>
    </row>
    <row r="52" spans="1:19" s="26" customFormat="1" ht="15.75" customHeight="1">
      <c r="A52" s="100">
        <v>19</v>
      </c>
      <c r="B52" s="60" t="s">
        <v>66</v>
      </c>
      <c r="C52" s="62" t="s">
        <v>67</v>
      </c>
      <c r="D52" s="74">
        <v>42754</v>
      </c>
      <c r="E52" s="49">
        <v>42763</v>
      </c>
      <c r="F52" s="101">
        <v>9</v>
      </c>
      <c r="G52" s="75">
        <v>400</v>
      </c>
      <c r="H52" s="42">
        <f>1631.7/1.18</f>
        <v>1382.7966101694917</v>
      </c>
      <c r="I52" s="42"/>
      <c r="J52" s="64"/>
      <c r="K52" s="42"/>
      <c r="L52" s="64"/>
      <c r="M52" s="42"/>
      <c r="N52" s="75">
        <v>40</v>
      </c>
      <c r="O52" s="194" t="s">
        <v>84</v>
      </c>
      <c r="P52" s="65">
        <v>10</v>
      </c>
      <c r="Q52" s="40">
        <v>150</v>
      </c>
      <c r="R52" s="77">
        <f t="shared" si="0"/>
        <v>1500</v>
      </c>
      <c r="S52" s="77">
        <f>F52*G52+H52+I52+J52+K52+L52+M52+N52+R52</f>
        <v>6522.796610169492</v>
      </c>
    </row>
    <row r="53" spans="1:19" s="26" customFormat="1" ht="15.75" customHeight="1">
      <c r="A53" s="102"/>
      <c r="B53" s="61" t="s">
        <v>0</v>
      </c>
      <c r="C53" s="63"/>
      <c r="D53" s="98"/>
      <c r="E53" s="50"/>
      <c r="F53" s="104"/>
      <c r="G53" s="66"/>
      <c r="H53" s="43"/>
      <c r="I53" s="43"/>
      <c r="J53" s="66"/>
      <c r="K53" s="43"/>
      <c r="L53" s="66"/>
      <c r="M53" s="43"/>
      <c r="N53" s="66"/>
      <c r="O53" s="195"/>
      <c r="P53" s="67"/>
      <c r="Q53" s="41"/>
      <c r="R53" s="77">
        <f t="shared" si="0"/>
        <v>0</v>
      </c>
      <c r="S53" s="78"/>
    </row>
    <row r="54" spans="1:19" s="26" customFormat="1" ht="15.75" customHeight="1">
      <c r="A54" s="100">
        <v>20</v>
      </c>
      <c r="B54" s="60" t="s">
        <v>68</v>
      </c>
      <c r="C54" s="62" t="s">
        <v>69</v>
      </c>
      <c r="D54" s="107">
        <v>42713</v>
      </c>
      <c r="E54" s="107">
        <v>42731</v>
      </c>
      <c r="F54" s="108">
        <v>10</v>
      </c>
      <c r="G54" s="75">
        <v>400</v>
      </c>
      <c r="H54" s="42"/>
      <c r="I54" s="42"/>
      <c r="J54" s="64"/>
      <c r="K54" s="42"/>
      <c r="L54" s="64"/>
      <c r="M54" s="42"/>
      <c r="N54" s="109">
        <v>40</v>
      </c>
      <c r="O54" s="194" t="s">
        <v>84</v>
      </c>
      <c r="P54" s="65">
        <v>10</v>
      </c>
      <c r="Q54" s="40">
        <v>150</v>
      </c>
      <c r="R54" s="77">
        <f t="shared" si="0"/>
        <v>1500</v>
      </c>
      <c r="S54" s="77">
        <f>F54*G54+H54+I54+J54+K54+L54+M54+N54+R54</f>
        <v>5540</v>
      </c>
    </row>
    <row r="55" spans="1:19" s="26" customFormat="1" ht="15.75" customHeight="1">
      <c r="A55" s="102"/>
      <c r="B55" s="61" t="s">
        <v>19</v>
      </c>
      <c r="C55" s="63"/>
      <c r="D55" s="98">
        <v>42752</v>
      </c>
      <c r="E55" s="98">
        <v>42765</v>
      </c>
      <c r="F55" s="105">
        <v>15</v>
      </c>
      <c r="G55" s="106">
        <v>400</v>
      </c>
      <c r="H55" s="43"/>
      <c r="I55" s="43"/>
      <c r="J55" s="66"/>
      <c r="K55" s="43"/>
      <c r="L55" s="66"/>
      <c r="M55" s="43"/>
      <c r="N55" s="106">
        <v>40</v>
      </c>
      <c r="O55" s="195"/>
      <c r="P55" s="67">
        <v>14</v>
      </c>
      <c r="Q55" s="41">
        <v>150</v>
      </c>
      <c r="R55" s="77">
        <f t="shared" si="0"/>
        <v>2100</v>
      </c>
      <c r="S55" s="77">
        <f>F55*G55+H55+I55+J55+K55+L55+M55+N55+R55</f>
        <v>8140</v>
      </c>
    </row>
    <row r="56" spans="1:19" s="26" customFormat="1" ht="15.75" customHeight="1">
      <c r="A56" s="100">
        <v>21</v>
      </c>
      <c r="B56" s="60" t="s">
        <v>70</v>
      </c>
      <c r="C56" s="62" t="s">
        <v>71</v>
      </c>
      <c r="D56" s="74">
        <v>42754</v>
      </c>
      <c r="E56" s="49">
        <v>42766</v>
      </c>
      <c r="F56" s="101">
        <v>14</v>
      </c>
      <c r="G56" s="75">
        <v>400</v>
      </c>
      <c r="H56" s="42"/>
      <c r="I56" s="42"/>
      <c r="J56" s="64">
        <f>1844.6/1.18</f>
        <v>1563.2203389830509</v>
      </c>
      <c r="K56" s="42"/>
      <c r="L56" s="95">
        <f>331/1.18</f>
        <v>280.5084745762712</v>
      </c>
      <c r="M56" s="42"/>
      <c r="N56" s="75">
        <v>40</v>
      </c>
      <c r="O56" s="194" t="s">
        <v>84</v>
      </c>
      <c r="P56" s="65">
        <v>13</v>
      </c>
      <c r="Q56" s="40">
        <v>150</v>
      </c>
      <c r="R56" s="77">
        <f t="shared" si="0"/>
        <v>1950</v>
      </c>
      <c r="S56" s="77">
        <f>F56*G56+H56+I56+J56+K56+L56+M56+N56+R56</f>
        <v>9433.728813559323</v>
      </c>
    </row>
    <row r="57" spans="1:19" s="26" customFormat="1" ht="16.5" customHeight="1">
      <c r="A57" s="102"/>
      <c r="B57" s="61" t="s">
        <v>0</v>
      </c>
      <c r="C57" s="63"/>
      <c r="D57" s="98"/>
      <c r="E57" s="50"/>
      <c r="F57" s="104"/>
      <c r="G57" s="66"/>
      <c r="H57" s="43"/>
      <c r="I57" s="43"/>
      <c r="J57" s="66"/>
      <c r="K57" s="43"/>
      <c r="L57" s="96"/>
      <c r="M57" s="43"/>
      <c r="N57" s="66"/>
      <c r="O57" s="195"/>
      <c r="P57" s="67"/>
      <c r="Q57" s="41"/>
      <c r="R57" s="77">
        <f t="shared" si="0"/>
        <v>0</v>
      </c>
      <c r="S57" s="78"/>
    </row>
    <row r="58" spans="1:19" s="26" customFormat="1" ht="16.5" customHeight="1">
      <c r="A58" s="51">
        <v>22</v>
      </c>
      <c r="B58" s="60" t="s">
        <v>72</v>
      </c>
      <c r="C58" s="62" t="s">
        <v>73</v>
      </c>
      <c r="D58" s="49">
        <v>42754</v>
      </c>
      <c r="E58" s="49">
        <v>42766</v>
      </c>
      <c r="F58" s="76">
        <v>14</v>
      </c>
      <c r="G58" s="75">
        <v>400</v>
      </c>
      <c r="H58" s="42"/>
      <c r="I58" s="42"/>
      <c r="J58" s="64">
        <f>1844.6/1.18</f>
        <v>1563.2203389830509</v>
      </c>
      <c r="K58" s="42"/>
      <c r="L58" s="95">
        <f>331/1.18</f>
        <v>280.5084745762712</v>
      </c>
      <c r="M58" s="42"/>
      <c r="N58" s="75">
        <v>40</v>
      </c>
      <c r="O58" s="194" t="s">
        <v>84</v>
      </c>
      <c r="P58" s="65">
        <v>13</v>
      </c>
      <c r="Q58" s="40">
        <v>150</v>
      </c>
      <c r="R58" s="77">
        <f t="shared" si="0"/>
        <v>1950</v>
      </c>
      <c r="S58" s="77">
        <f>F58*G58+H58+I58+J58+K58+L58+M58+N58+R58</f>
        <v>9433.728813559323</v>
      </c>
    </row>
    <row r="59" spans="1:19" s="28" customFormat="1" ht="16.5" customHeight="1">
      <c r="A59" s="52"/>
      <c r="B59" s="61" t="s">
        <v>19</v>
      </c>
      <c r="C59" s="63"/>
      <c r="D59" s="50"/>
      <c r="E59" s="50"/>
      <c r="F59" s="56"/>
      <c r="G59" s="66"/>
      <c r="H59" s="43"/>
      <c r="I59" s="43"/>
      <c r="J59" s="66"/>
      <c r="K59" s="43"/>
      <c r="L59" s="96"/>
      <c r="M59" s="43"/>
      <c r="N59" s="66"/>
      <c r="O59" s="195"/>
      <c r="P59" s="67"/>
      <c r="Q59" s="41"/>
      <c r="R59" s="77">
        <f t="shared" si="0"/>
        <v>0</v>
      </c>
      <c r="S59" s="78"/>
    </row>
    <row r="60" spans="1:19" s="29" customFormat="1" ht="16.5" customHeight="1">
      <c r="A60" s="51">
        <v>23</v>
      </c>
      <c r="B60" s="60" t="s">
        <v>74</v>
      </c>
      <c r="C60" s="62" t="s">
        <v>75</v>
      </c>
      <c r="D60" s="49">
        <v>42754</v>
      </c>
      <c r="E60" s="49">
        <v>42766</v>
      </c>
      <c r="F60" s="76">
        <v>9</v>
      </c>
      <c r="G60" s="75">
        <v>400</v>
      </c>
      <c r="H60" s="42"/>
      <c r="I60" s="42"/>
      <c r="J60" s="64">
        <f>1844.6/1.18</f>
        <v>1563.2203389830509</v>
      </c>
      <c r="K60" s="42"/>
      <c r="L60" s="95">
        <f>331/1.18</f>
        <v>280.5084745762712</v>
      </c>
      <c r="M60" s="42"/>
      <c r="N60" s="75">
        <v>40</v>
      </c>
      <c r="O60" s="194" t="s">
        <v>84</v>
      </c>
      <c r="P60" s="65">
        <v>13</v>
      </c>
      <c r="Q60" s="40">
        <v>150</v>
      </c>
      <c r="R60" s="77">
        <f t="shared" si="0"/>
        <v>1950</v>
      </c>
      <c r="S60" s="77">
        <f>F60*G60+H60+I60+J60+K60+L60+M60+N60+R60</f>
        <v>7433.728813559323</v>
      </c>
    </row>
    <row r="61" spans="1:19" s="29" customFormat="1" ht="16.5" customHeight="1">
      <c r="A61" s="52"/>
      <c r="B61" s="61" t="s">
        <v>19</v>
      </c>
      <c r="C61" s="63"/>
      <c r="D61" s="50"/>
      <c r="E61" s="50"/>
      <c r="F61" s="56"/>
      <c r="G61" s="66"/>
      <c r="H61" s="43"/>
      <c r="I61" s="43"/>
      <c r="J61" s="66"/>
      <c r="K61" s="43"/>
      <c r="L61" s="66"/>
      <c r="M61" s="43"/>
      <c r="N61" s="66"/>
      <c r="O61" s="195"/>
      <c r="P61" s="67"/>
      <c r="Q61" s="41"/>
      <c r="R61" s="77">
        <f t="shared" si="0"/>
        <v>0</v>
      </c>
      <c r="S61" s="78"/>
    </row>
    <row r="62" spans="1:19" s="29" customFormat="1" ht="16.5" customHeight="1">
      <c r="A62" s="51">
        <v>24</v>
      </c>
      <c r="B62" s="60" t="s">
        <v>76</v>
      </c>
      <c r="C62" s="62" t="s">
        <v>77</v>
      </c>
      <c r="D62" s="49">
        <v>42760</v>
      </c>
      <c r="E62" s="49">
        <v>42766</v>
      </c>
      <c r="F62" s="76">
        <v>8</v>
      </c>
      <c r="G62" s="75">
        <v>400</v>
      </c>
      <c r="H62" s="42"/>
      <c r="I62" s="42"/>
      <c r="J62" s="64">
        <f>1844.6/1.18</f>
        <v>1563.2203389830509</v>
      </c>
      <c r="K62" s="42"/>
      <c r="L62" s="64">
        <f>331/1.18</f>
        <v>280.5084745762712</v>
      </c>
      <c r="M62" s="42"/>
      <c r="N62" s="75">
        <v>40</v>
      </c>
      <c r="O62" s="194" t="s">
        <v>84</v>
      </c>
      <c r="P62" s="65">
        <v>7</v>
      </c>
      <c r="Q62" s="40">
        <v>150</v>
      </c>
      <c r="R62" s="77">
        <f t="shared" si="0"/>
        <v>1050</v>
      </c>
      <c r="S62" s="77">
        <f>F62*G62+H62+I62+J62+K62+L62+M62+N62+R62</f>
        <v>6133.728813559323</v>
      </c>
    </row>
    <row r="63" spans="1:19" s="30" customFormat="1" ht="16.5" customHeight="1">
      <c r="A63" s="52"/>
      <c r="B63" s="61" t="s">
        <v>0</v>
      </c>
      <c r="C63" s="63"/>
      <c r="D63" s="50"/>
      <c r="E63" s="50"/>
      <c r="F63" s="56"/>
      <c r="G63" s="66"/>
      <c r="H63" s="43"/>
      <c r="I63" s="43"/>
      <c r="J63" s="66"/>
      <c r="K63" s="43"/>
      <c r="L63" s="66"/>
      <c r="M63" s="43"/>
      <c r="N63" s="66"/>
      <c r="O63" s="195"/>
      <c r="P63" s="67"/>
      <c r="Q63" s="41"/>
      <c r="R63" s="77">
        <f t="shared" si="0"/>
        <v>0</v>
      </c>
      <c r="S63" s="78"/>
    </row>
    <row r="64" spans="1:19" s="30" customFormat="1" ht="16.5" customHeight="1">
      <c r="A64" s="51">
        <v>25</v>
      </c>
      <c r="B64" s="60" t="s">
        <v>78</v>
      </c>
      <c r="C64" s="62" t="s">
        <v>79</v>
      </c>
      <c r="D64" s="49">
        <v>42760</v>
      </c>
      <c r="E64" s="49">
        <v>42766</v>
      </c>
      <c r="F64" s="76">
        <v>8</v>
      </c>
      <c r="G64" s="75">
        <v>400</v>
      </c>
      <c r="H64" s="42"/>
      <c r="I64" s="42"/>
      <c r="J64" s="64">
        <f>1844.6/1.18</f>
        <v>1563.2203389830509</v>
      </c>
      <c r="K64" s="42"/>
      <c r="L64" s="64">
        <f>331/1.18</f>
        <v>280.5084745762712</v>
      </c>
      <c r="M64" s="42"/>
      <c r="N64" s="75">
        <v>40</v>
      </c>
      <c r="O64" s="194" t="s">
        <v>84</v>
      </c>
      <c r="P64" s="65">
        <v>7</v>
      </c>
      <c r="Q64" s="40">
        <v>150</v>
      </c>
      <c r="R64" s="77">
        <f t="shared" si="0"/>
        <v>1050</v>
      </c>
      <c r="S64" s="77">
        <f>F64*G64+H64+I64+J64+K64+L64+M64+N64+R64</f>
        <v>6133.728813559323</v>
      </c>
    </row>
    <row r="65" spans="1:19" s="30" customFormat="1" ht="16.5" customHeight="1">
      <c r="A65" s="52"/>
      <c r="B65" s="61" t="s">
        <v>0</v>
      </c>
      <c r="C65" s="63"/>
      <c r="D65" s="50"/>
      <c r="E65" s="50"/>
      <c r="F65" s="56"/>
      <c r="G65" s="66"/>
      <c r="H65" s="43"/>
      <c r="I65" s="43"/>
      <c r="J65" s="66"/>
      <c r="K65" s="43"/>
      <c r="L65" s="66"/>
      <c r="M65" s="43"/>
      <c r="N65" s="66"/>
      <c r="O65" s="195"/>
      <c r="P65" s="67"/>
      <c r="Q65" s="41"/>
      <c r="R65" s="77">
        <f t="shared" si="0"/>
        <v>0</v>
      </c>
      <c r="S65" s="78"/>
    </row>
    <row r="66" spans="1:19" s="30" customFormat="1" ht="16.5" customHeight="1">
      <c r="A66" s="51">
        <v>26</v>
      </c>
      <c r="B66" s="60" t="s">
        <v>80</v>
      </c>
      <c r="C66" s="62" t="s">
        <v>81</v>
      </c>
      <c r="D66" s="49">
        <v>42761</v>
      </c>
      <c r="E66" s="49">
        <v>42766</v>
      </c>
      <c r="F66" s="76">
        <v>7</v>
      </c>
      <c r="G66" s="75">
        <v>400</v>
      </c>
      <c r="H66" s="42">
        <f>1631.7/1.18</f>
        <v>1382.7966101694917</v>
      </c>
      <c r="I66" s="42"/>
      <c r="J66" s="64"/>
      <c r="K66" s="42"/>
      <c r="L66" s="64">
        <f>331/1.18</f>
        <v>280.5084745762712</v>
      </c>
      <c r="M66" s="42"/>
      <c r="N66" s="75">
        <v>40</v>
      </c>
      <c r="O66" s="194" t="s">
        <v>84</v>
      </c>
      <c r="P66" s="65">
        <v>6</v>
      </c>
      <c r="Q66" s="40">
        <v>150</v>
      </c>
      <c r="R66" s="77">
        <f t="shared" si="0"/>
        <v>900</v>
      </c>
      <c r="S66" s="77">
        <f>F66*G66+H66+I66+J66+K66+L66+M66+N66+R66</f>
        <v>5403.305084745763</v>
      </c>
    </row>
    <row r="67" spans="1:19" s="30" customFormat="1" ht="16.5" customHeight="1">
      <c r="A67" s="52"/>
      <c r="B67" s="61" t="s">
        <v>19</v>
      </c>
      <c r="C67" s="63"/>
      <c r="D67" s="50"/>
      <c r="E67" s="50"/>
      <c r="F67" s="56"/>
      <c r="G67" s="66"/>
      <c r="H67" s="43"/>
      <c r="I67" s="43"/>
      <c r="J67" s="66"/>
      <c r="K67" s="43"/>
      <c r="L67" s="66"/>
      <c r="M67" s="43"/>
      <c r="N67" s="66"/>
      <c r="O67" s="195"/>
      <c r="P67" s="67"/>
      <c r="Q67" s="41"/>
      <c r="R67" s="77">
        <f t="shared" si="0"/>
        <v>0</v>
      </c>
      <c r="S67" s="78"/>
    </row>
    <row r="68" spans="1:19" s="30" customFormat="1" ht="16.5" customHeight="1">
      <c r="A68" s="51">
        <v>27</v>
      </c>
      <c r="B68" s="60" t="s">
        <v>82</v>
      </c>
      <c r="C68" s="62" t="s">
        <v>83</v>
      </c>
      <c r="D68" s="49">
        <v>42754</v>
      </c>
      <c r="E68" s="49">
        <v>42766</v>
      </c>
      <c r="F68" s="76">
        <v>10</v>
      </c>
      <c r="G68" s="75">
        <v>400</v>
      </c>
      <c r="H68" s="42">
        <f>1631.7/1.18</f>
        <v>1382.7966101694917</v>
      </c>
      <c r="I68" s="42"/>
      <c r="J68" s="64"/>
      <c r="K68" s="42"/>
      <c r="L68" s="64">
        <f>331/1.18</f>
        <v>280.5084745762712</v>
      </c>
      <c r="M68" s="42"/>
      <c r="N68" s="75">
        <v>40</v>
      </c>
      <c r="O68" s="194" t="s">
        <v>84</v>
      </c>
      <c r="P68" s="65">
        <v>13</v>
      </c>
      <c r="Q68" s="40">
        <v>150</v>
      </c>
      <c r="R68" s="77">
        <f t="shared" si="0"/>
        <v>1950</v>
      </c>
      <c r="S68" s="77">
        <f>F68*G68+H68+I68+J68+K68+L68+M68+N68+R68</f>
        <v>7653.305084745763</v>
      </c>
    </row>
    <row r="69" spans="1:19" s="30" customFormat="1" ht="16.5" customHeight="1">
      <c r="A69" s="52"/>
      <c r="B69" s="61" t="s">
        <v>0</v>
      </c>
      <c r="C69" s="63"/>
      <c r="D69" s="50"/>
      <c r="E69" s="50"/>
      <c r="F69" s="56"/>
      <c r="G69" s="66"/>
      <c r="H69" s="43"/>
      <c r="I69" s="43"/>
      <c r="J69" s="66"/>
      <c r="K69" s="43"/>
      <c r="L69" s="66"/>
      <c r="M69" s="43"/>
      <c r="N69" s="66"/>
      <c r="O69" s="195"/>
      <c r="P69" s="67"/>
      <c r="Q69" s="41"/>
      <c r="R69" s="113"/>
      <c r="S69" s="78"/>
    </row>
    <row r="70" spans="1:19" s="30" customFormat="1" ht="16.5" customHeight="1">
      <c r="A70" s="52"/>
      <c r="B70" s="61"/>
      <c r="C70" s="63"/>
      <c r="D70" s="50"/>
      <c r="E70" s="112" t="s">
        <v>141</v>
      </c>
      <c r="F70" s="111">
        <f>SUM(F16:F69)</f>
        <v>419</v>
      </c>
      <c r="G70" s="66"/>
      <c r="H70" s="43"/>
      <c r="I70" s="43"/>
      <c r="J70" s="66"/>
      <c r="K70" s="43"/>
      <c r="L70" s="66"/>
      <c r="M70" s="43"/>
      <c r="N70" s="66"/>
      <c r="O70" s="110"/>
      <c r="P70" s="67"/>
      <c r="Q70" s="41"/>
      <c r="R70" s="68"/>
      <c r="S70" s="78"/>
    </row>
    <row r="71" spans="1:19" s="30" customFormat="1" ht="21" customHeight="1">
      <c r="A71" s="79">
        <v>28</v>
      </c>
      <c r="B71" s="80" t="s">
        <v>93</v>
      </c>
      <c r="C71" s="79"/>
      <c r="D71" s="79"/>
      <c r="E71" s="79" t="s">
        <v>94</v>
      </c>
      <c r="F71" s="79"/>
      <c r="G71" s="79" t="s">
        <v>95</v>
      </c>
      <c r="H71" s="79"/>
      <c r="I71" s="79" t="s">
        <v>96</v>
      </c>
      <c r="J71" s="79"/>
      <c r="K71" s="79"/>
      <c r="L71" s="79"/>
      <c r="M71" s="79"/>
      <c r="N71" s="79"/>
      <c r="O71" s="79" t="s">
        <v>92</v>
      </c>
      <c r="P71" s="79"/>
      <c r="Q71" s="79"/>
      <c r="R71" s="81"/>
      <c r="S71" s="82"/>
    </row>
    <row r="72" spans="1:19" s="30" customFormat="1" ht="21.75" customHeight="1">
      <c r="A72" s="79">
        <v>29</v>
      </c>
      <c r="B72" s="80" t="s">
        <v>93</v>
      </c>
      <c r="C72" s="79"/>
      <c r="D72" s="79"/>
      <c r="E72" s="79" t="s">
        <v>97</v>
      </c>
      <c r="F72" s="79"/>
      <c r="G72" s="79" t="s">
        <v>95</v>
      </c>
      <c r="H72" s="79"/>
      <c r="I72" s="79" t="s">
        <v>98</v>
      </c>
      <c r="J72" s="79"/>
      <c r="K72" s="79"/>
      <c r="L72" s="79"/>
      <c r="M72" s="79"/>
      <c r="N72" s="79"/>
      <c r="O72" s="79" t="s">
        <v>99</v>
      </c>
      <c r="P72" s="79"/>
      <c r="Q72" s="79"/>
      <c r="R72" s="81"/>
      <c r="S72" s="82"/>
    </row>
    <row r="73" spans="1:19" s="31" customFormat="1" ht="21.75" customHeight="1">
      <c r="A73" s="79">
        <v>30</v>
      </c>
      <c r="B73" s="80" t="s">
        <v>93</v>
      </c>
      <c r="C73" s="79"/>
      <c r="D73" s="79"/>
      <c r="E73" s="79" t="s">
        <v>100</v>
      </c>
      <c r="F73" s="79"/>
      <c r="G73" s="79" t="s">
        <v>95</v>
      </c>
      <c r="H73" s="79"/>
      <c r="I73" s="79" t="s">
        <v>101</v>
      </c>
      <c r="J73" s="79"/>
      <c r="K73" s="79"/>
      <c r="L73" s="79"/>
      <c r="M73" s="79"/>
      <c r="N73" s="79"/>
      <c r="O73" s="79" t="s">
        <v>102</v>
      </c>
      <c r="P73" s="79"/>
      <c r="Q73" s="79"/>
      <c r="R73" s="81"/>
      <c r="S73" s="82"/>
    </row>
    <row r="74" spans="1:19" s="31" customFormat="1" ht="21.75" customHeight="1">
      <c r="A74" s="79">
        <v>31</v>
      </c>
      <c r="B74" s="80" t="s">
        <v>93</v>
      </c>
      <c r="C74" s="79"/>
      <c r="D74" s="79"/>
      <c r="E74" s="79" t="s">
        <v>103</v>
      </c>
      <c r="F74" s="79"/>
      <c r="G74" s="79" t="s">
        <v>95</v>
      </c>
      <c r="H74" s="79"/>
      <c r="I74" s="79" t="s">
        <v>104</v>
      </c>
      <c r="J74" s="79"/>
      <c r="K74" s="79"/>
      <c r="L74" s="79"/>
      <c r="M74" s="79"/>
      <c r="N74" s="79"/>
      <c r="O74" s="79" t="s">
        <v>105</v>
      </c>
      <c r="P74" s="79"/>
      <c r="Q74" s="79"/>
      <c r="R74" s="81"/>
      <c r="S74" s="82"/>
    </row>
    <row r="75" spans="1:19" s="31" customFormat="1" ht="21.75" customHeight="1">
      <c r="A75" s="79">
        <v>32</v>
      </c>
      <c r="B75" s="80" t="s">
        <v>93</v>
      </c>
      <c r="C75" s="79"/>
      <c r="D75" s="79"/>
      <c r="E75" s="79" t="s">
        <v>106</v>
      </c>
      <c r="F75" s="79"/>
      <c r="G75" s="79" t="s">
        <v>95</v>
      </c>
      <c r="H75" s="79"/>
      <c r="I75" s="79" t="s">
        <v>107</v>
      </c>
      <c r="J75" s="79"/>
      <c r="K75" s="79"/>
      <c r="L75" s="79"/>
      <c r="M75" s="79"/>
      <c r="N75" s="79"/>
      <c r="O75" s="79" t="s">
        <v>108</v>
      </c>
      <c r="P75" s="79"/>
      <c r="Q75" s="79"/>
      <c r="R75" s="81"/>
      <c r="S75" s="82"/>
    </row>
    <row r="76" spans="1:19" s="27" customFormat="1" ht="21.75" customHeight="1">
      <c r="A76" s="79">
        <v>33</v>
      </c>
      <c r="B76" s="80" t="s">
        <v>93</v>
      </c>
      <c r="C76" s="79"/>
      <c r="D76" s="79"/>
      <c r="E76" s="79" t="s">
        <v>109</v>
      </c>
      <c r="F76" s="79"/>
      <c r="G76" s="79" t="s">
        <v>95</v>
      </c>
      <c r="H76" s="79"/>
      <c r="I76" s="79" t="s">
        <v>96</v>
      </c>
      <c r="J76" s="79"/>
      <c r="K76" s="79"/>
      <c r="L76" s="79"/>
      <c r="M76" s="79"/>
      <c r="N76" s="79"/>
      <c r="O76" s="79" t="s">
        <v>110</v>
      </c>
      <c r="P76" s="79"/>
      <c r="Q76" s="79"/>
      <c r="R76" s="81"/>
      <c r="S76" s="82"/>
    </row>
    <row r="77" spans="1:19" s="27" customFormat="1" ht="21.75" customHeight="1">
      <c r="A77" s="79">
        <v>34</v>
      </c>
      <c r="B77" s="85" t="s">
        <v>93</v>
      </c>
      <c r="C77" s="86"/>
      <c r="D77" s="86"/>
      <c r="E77" s="86" t="s">
        <v>111</v>
      </c>
      <c r="F77" s="86"/>
      <c r="G77" s="86" t="s">
        <v>95</v>
      </c>
      <c r="H77" s="86"/>
      <c r="I77" s="86" t="s">
        <v>113</v>
      </c>
      <c r="J77" s="86"/>
      <c r="K77" s="79"/>
      <c r="L77" s="79"/>
      <c r="M77" s="79"/>
      <c r="N77" s="79"/>
      <c r="O77" s="86" t="s">
        <v>112</v>
      </c>
      <c r="P77" s="86"/>
      <c r="Q77" s="79"/>
      <c r="R77" s="81"/>
      <c r="S77" s="82"/>
    </row>
    <row r="78" spans="1:19" s="27" customFormat="1" ht="21.75" customHeight="1">
      <c r="A78" s="79">
        <v>35</v>
      </c>
      <c r="B78" s="189" t="s">
        <v>114</v>
      </c>
      <c r="C78" s="190"/>
      <c r="D78" s="191"/>
      <c r="E78" s="192" t="s">
        <v>115</v>
      </c>
      <c r="F78" s="193"/>
      <c r="G78" s="83" t="s">
        <v>116</v>
      </c>
      <c r="H78" s="84"/>
      <c r="I78" s="83" t="s">
        <v>117</v>
      </c>
      <c r="J78" s="84"/>
      <c r="K78" s="84" t="s">
        <v>128</v>
      </c>
      <c r="L78" s="79"/>
      <c r="M78" s="79"/>
      <c r="N78" s="83"/>
      <c r="O78" s="83" t="s">
        <v>118</v>
      </c>
      <c r="P78" s="84"/>
      <c r="Q78" s="84"/>
      <c r="R78" s="81"/>
      <c r="S78" s="82">
        <f>90000/1.18</f>
        <v>76271.18644067796</v>
      </c>
    </row>
    <row r="79" spans="1:19" s="27" customFormat="1" ht="21.75" customHeight="1">
      <c r="A79" s="79">
        <v>36</v>
      </c>
      <c r="B79" s="189" t="s">
        <v>120</v>
      </c>
      <c r="C79" s="190"/>
      <c r="D79" s="191"/>
      <c r="E79" s="192" t="s">
        <v>115</v>
      </c>
      <c r="F79" s="193"/>
      <c r="G79" s="83" t="s">
        <v>116</v>
      </c>
      <c r="H79" s="84"/>
      <c r="I79" s="83" t="s">
        <v>117</v>
      </c>
      <c r="J79" s="84"/>
      <c r="K79" s="84" t="s">
        <v>128</v>
      </c>
      <c r="L79" s="79"/>
      <c r="M79" s="79"/>
      <c r="N79" s="83"/>
      <c r="O79" s="83" t="s">
        <v>119</v>
      </c>
      <c r="P79" s="84"/>
      <c r="Q79" s="84"/>
      <c r="R79" s="81"/>
      <c r="S79" s="82">
        <f>90000/1.18</f>
        <v>76271.18644067796</v>
      </c>
    </row>
    <row r="80" spans="1:19" s="27" customFormat="1" ht="21.75" customHeight="1">
      <c r="A80" s="79">
        <v>37</v>
      </c>
      <c r="B80" s="189" t="s">
        <v>121</v>
      </c>
      <c r="C80" s="190"/>
      <c r="D80" s="191"/>
      <c r="E80" s="192" t="s">
        <v>122</v>
      </c>
      <c r="F80" s="193"/>
      <c r="G80" s="83" t="s">
        <v>116</v>
      </c>
      <c r="H80" s="84"/>
      <c r="I80" s="83" t="s">
        <v>117</v>
      </c>
      <c r="J80" s="84"/>
      <c r="K80" s="84" t="s">
        <v>128</v>
      </c>
      <c r="L80" s="79"/>
      <c r="M80" s="79"/>
      <c r="N80" s="83"/>
      <c r="O80" s="83" t="s">
        <v>126</v>
      </c>
      <c r="P80" s="84"/>
      <c r="Q80" s="84"/>
      <c r="R80" s="81"/>
      <c r="S80" s="82">
        <f>90000/1.18</f>
        <v>76271.18644067796</v>
      </c>
    </row>
    <row r="81" spans="1:19" s="27" customFormat="1" ht="21.75" customHeight="1">
      <c r="A81" s="79">
        <v>38</v>
      </c>
      <c r="B81" s="87" t="s">
        <v>123</v>
      </c>
      <c r="C81" s="88"/>
      <c r="D81" s="88"/>
      <c r="E81" s="83" t="s">
        <v>124</v>
      </c>
      <c r="F81" s="84"/>
      <c r="G81" s="83" t="s">
        <v>125</v>
      </c>
      <c r="H81" s="84"/>
      <c r="I81" s="83"/>
      <c r="J81" s="84"/>
      <c r="K81" s="84" t="s">
        <v>128</v>
      </c>
      <c r="L81" s="79"/>
      <c r="M81" s="79"/>
      <c r="N81" s="83"/>
      <c r="O81" s="83" t="s">
        <v>127</v>
      </c>
      <c r="P81" s="84"/>
      <c r="Q81" s="84"/>
      <c r="R81" s="81"/>
      <c r="S81" s="82">
        <f>40000/1.18</f>
        <v>33898.30508474576</v>
      </c>
    </row>
    <row r="82" spans="1:19" s="27" customFormat="1" ht="21.75" customHeight="1">
      <c r="A82" s="79">
        <v>39</v>
      </c>
      <c r="B82" s="87" t="s">
        <v>123</v>
      </c>
      <c r="C82" s="88"/>
      <c r="D82" s="88"/>
      <c r="E82" s="83" t="s">
        <v>124</v>
      </c>
      <c r="F82" s="84"/>
      <c r="G82" s="83" t="s">
        <v>125</v>
      </c>
      <c r="H82" s="84"/>
      <c r="I82" s="83"/>
      <c r="J82" s="84"/>
      <c r="K82" s="84" t="s">
        <v>128</v>
      </c>
      <c r="L82" s="79"/>
      <c r="M82" s="79"/>
      <c r="N82" s="83"/>
      <c r="O82" s="83" t="s">
        <v>129</v>
      </c>
      <c r="P82" s="84"/>
      <c r="Q82" s="84"/>
      <c r="R82" s="81"/>
      <c r="S82" s="82">
        <f>40000/1.18</f>
        <v>33898.30508474576</v>
      </c>
    </row>
    <row r="83" spans="1:19" s="27" customFormat="1" ht="21.75" customHeight="1">
      <c r="A83" s="79">
        <v>40</v>
      </c>
      <c r="B83" s="87" t="s">
        <v>123</v>
      </c>
      <c r="C83" s="88"/>
      <c r="D83" s="88"/>
      <c r="E83" s="83" t="s">
        <v>124</v>
      </c>
      <c r="F83" s="84"/>
      <c r="G83" s="83" t="s">
        <v>125</v>
      </c>
      <c r="H83" s="84"/>
      <c r="I83" s="83"/>
      <c r="J83" s="84"/>
      <c r="K83" s="84" t="s">
        <v>128</v>
      </c>
      <c r="L83" s="79"/>
      <c r="M83" s="79"/>
      <c r="N83" s="83"/>
      <c r="O83" s="83" t="s">
        <v>140</v>
      </c>
      <c r="P83" s="84"/>
      <c r="Q83" s="84"/>
      <c r="R83" s="81"/>
      <c r="S83" s="82">
        <f>40000/1.18</f>
        <v>33898.30508474576</v>
      </c>
    </row>
    <row r="84" spans="1:19" s="27" customFormat="1" ht="15.75" customHeight="1">
      <c r="A84" s="39"/>
      <c r="B84" s="45"/>
      <c r="R84" s="38"/>
      <c r="S84" s="94">
        <f>SUM(S16:S83)</f>
        <v>603620.1694915254</v>
      </c>
    </row>
    <row r="85" spans="1:18" s="27" customFormat="1" ht="20.25" customHeight="1">
      <c r="A85" s="91" t="s">
        <v>131</v>
      </c>
      <c r="B85" s="92"/>
      <c r="G85" s="89"/>
      <c r="H85" s="89"/>
      <c r="I85" s="89"/>
      <c r="J85" s="89"/>
      <c r="L85" s="27" t="s">
        <v>132</v>
      </c>
      <c r="R85" s="38"/>
    </row>
    <row r="86" spans="1:18" s="27" customFormat="1" ht="20.25" customHeight="1">
      <c r="A86" s="93" t="s">
        <v>136</v>
      </c>
      <c r="B86" s="92"/>
      <c r="G86" s="90"/>
      <c r="H86" s="90"/>
      <c r="I86" s="90"/>
      <c r="J86" s="90"/>
      <c r="L86" s="27" t="s">
        <v>137</v>
      </c>
      <c r="R86" s="38"/>
    </row>
    <row r="87" spans="1:18" s="27" customFormat="1" ht="20.25" customHeight="1">
      <c r="A87" s="93"/>
      <c r="B87" s="92"/>
      <c r="R87" s="38"/>
    </row>
    <row r="88" spans="1:18" s="27" customFormat="1" ht="20.25" customHeight="1">
      <c r="A88" s="93" t="s">
        <v>133</v>
      </c>
      <c r="B88" s="92"/>
      <c r="G88" s="89"/>
      <c r="H88" s="89"/>
      <c r="I88" s="89"/>
      <c r="J88" s="89"/>
      <c r="L88" s="27" t="s">
        <v>134</v>
      </c>
      <c r="R88" s="38"/>
    </row>
    <row r="89" spans="1:18" s="27" customFormat="1" ht="20.25" customHeight="1">
      <c r="A89" s="93" t="s">
        <v>135</v>
      </c>
      <c r="B89" s="92"/>
      <c r="G89" s="90"/>
      <c r="H89" s="90"/>
      <c r="I89" s="90"/>
      <c r="J89" s="90"/>
      <c r="R89" s="38"/>
    </row>
    <row r="90" spans="1:18" s="27" customFormat="1" ht="20.25" customHeight="1">
      <c r="A90" s="93"/>
      <c r="B90" s="92"/>
      <c r="R90" s="38"/>
    </row>
    <row r="91" spans="1:18" s="27" customFormat="1" ht="20.25" customHeight="1">
      <c r="A91" s="93" t="s">
        <v>130</v>
      </c>
      <c r="B91" s="92"/>
      <c r="G91" s="89"/>
      <c r="H91" s="89"/>
      <c r="I91" s="89"/>
      <c r="J91" s="89"/>
      <c r="L91" s="27" t="s">
        <v>138</v>
      </c>
      <c r="R91" s="38"/>
    </row>
    <row r="92" spans="1:18" s="27" customFormat="1" ht="16.5" customHeight="1">
      <c r="A92" s="93"/>
      <c r="B92" s="92"/>
      <c r="R92" s="38"/>
    </row>
    <row r="93" spans="1:18" s="27" customFormat="1" ht="20.25" customHeight="1">
      <c r="A93" s="93" t="s">
        <v>139</v>
      </c>
      <c r="B93" s="92"/>
      <c r="G93" s="89"/>
      <c r="H93" s="89"/>
      <c r="I93" s="89"/>
      <c r="J93" s="89"/>
      <c r="R93" s="38"/>
    </row>
    <row r="94" spans="2:18" s="27" customFormat="1" ht="20.25" customHeight="1">
      <c r="B94" s="45"/>
      <c r="R94" s="38"/>
    </row>
    <row r="95" spans="2:18" s="27" customFormat="1" ht="12">
      <c r="B95" s="45"/>
      <c r="R95" s="38"/>
    </row>
    <row r="96" spans="2:18" s="27" customFormat="1" ht="12">
      <c r="B96" s="45"/>
      <c r="R96" s="38"/>
    </row>
    <row r="97" spans="2:18" s="27" customFormat="1" ht="12">
      <c r="B97" s="45"/>
      <c r="R97" s="38"/>
    </row>
    <row r="98" spans="2:18" s="27" customFormat="1" ht="12">
      <c r="B98" s="45"/>
      <c r="R98" s="38"/>
    </row>
    <row r="99" spans="2:18" s="27" customFormat="1" ht="12">
      <c r="B99" s="45"/>
      <c r="R99" s="38"/>
    </row>
    <row r="100" spans="2:18" s="27" customFormat="1" ht="12">
      <c r="B100" s="45"/>
      <c r="R100" s="38"/>
    </row>
    <row r="101" spans="2:18" s="27" customFormat="1" ht="12">
      <c r="B101" s="45"/>
      <c r="R101" s="38"/>
    </row>
    <row r="102" spans="2:18" s="27" customFormat="1" ht="12">
      <c r="B102" s="45"/>
      <c r="R102" s="38"/>
    </row>
    <row r="103" spans="2:18" s="27" customFormat="1" ht="12">
      <c r="B103" s="45"/>
      <c r="R103" s="38"/>
    </row>
    <row r="104" spans="2:18" s="27" customFormat="1" ht="12">
      <c r="B104" s="45"/>
      <c r="R104" s="38"/>
    </row>
    <row r="105" spans="2:18" s="27" customFormat="1" ht="12">
      <c r="B105" s="45"/>
      <c r="R105" s="38"/>
    </row>
    <row r="106" spans="2:18" s="27" customFormat="1" ht="12">
      <c r="B106" s="45"/>
      <c r="R106" s="38"/>
    </row>
    <row r="107" spans="2:18" s="27" customFormat="1" ht="12">
      <c r="B107" s="45"/>
      <c r="R107" s="38"/>
    </row>
    <row r="108" spans="2:18" s="27" customFormat="1" ht="12">
      <c r="B108" s="45"/>
      <c r="R108" s="38"/>
    </row>
    <row r="109" spans="2:18" s="27" customFormat="1" ht="12">
      <c r="B109" s="45"/>
      <c r="R109" s="38"/>
    </row>
    <row r="110" spans="2:18" s="27" customFormat="1" ht="12">
      <c r="B110" s="45"/>
      <c r="R110" s="38"/>
    </row>
    <row r="111" spans="2:18" s="27" customFormat="1" ht="12">
      <c r="B111" s="45"/>
      <c r="R111" s="38"/>
    </row>
    <row r="112" spans="2:18" s="27" customFormat="1" ht="12">
      <c r="B112" s="45"/>
      <c r="R112" s="38"/>
    </row>
    <row r="113" spans="2:18" s="27" customFormat="1" ht="12">
      <c r="B113" s="45"/>
      <c r="R113" s="38"/>
    </row>
    <row r="114" spans="2:18" s="27" customFormat="1" ht="12">
      <c r="B114" s="45"/>
      <c r="R114" s="38"/>
    </row>
    <row r="115" spans="2:18" s="27" customFormat="1" ht="12">
      <c r="B115" s="45"/>
      <c r="R115" s="38"/>
    </row>
    <row r="116" spans="2:18" s="27" customFormat="1" ht="12">
      <c r="B116" s="45"/>
      <c r="R116" s="38"/>
    </row>
    <row r="117" spans="2:18" s="27" customFormat="1" ht="12">
      <c r="B117" s="45"/>
      <c r="R117" s="38"/>
    </row>
    <row r="118" spans="2:18" s="27" customFormat="1" ht="12">
      <c r="B118" s="45"/>
      <c r="R118" s="38"/>
    </row>
    <row r="119" spans="2:18" s="27" customFormat="1" ht="12">
      <c r="B119" s="45"/>
      <c r="R119" s="38"/>
    </row>
  </sheetData>
  <sheetProtection/>
  <autoFilter ref="A15:T69"/>
  <mergeCells count="42">
    <mergeCell ref="A4:S4"/>
    <mergeCell ref="A12:A14"/>
    <mergeCell ref="B12:B14"/>
    <mergeCell ref="C12:C14"/>
    <mergeCell ref="D12:F12"/>
    <mergeCell ref="G12:G14"/>
    <mergeCell ref="D13:D14"/>
    <mergeCell ref="E13:E14"/>
    <mergeCell ref="F13:F14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B80:D80"/>
    <mergeCell ref="E80:F80"/>
    <mergeCell ref="O64:O65"/>
    <mergeCell ref="O66:O67"/>
    <mergeCell ref="O68:O69"/>
    <mergeCell ref="B78:D78"/>
    <mergeCell ref="E78:F78"/>
    <mergeCell ref="B79:D79"/>
    <mergeCell ref="E79:F79"/>
  </mergeCells>
  <printOptions/>
  <pageMargins left="0.15748031496062992" right="0.15748031496062992" top="0.11811023622047245" bottom="0.1968503937007874" header="0.11811023622047245" footer="0.15748031496062992"/>
  <pageSetup fitToHeight="3" fitToWidth="1" horizontalDpi="600" verticalDpi="600" orientation="portrait" paperSize="9" scale="65" r:id="rId1"/>
  <headerFooter alignWithMargins="0">
    <oddFooter>&amp;C&amp;P стр. из &amp;N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</dc:creator>
  <cp:keywords/>
  <dc:description/>
  <cp:lastModifiedBy>Губарева Екатерина Владимировна</cp:lastModifiedBy>
  <cp:lastPrinted>2022-03-22T07:49:48Z</cp:lastPrinted>
  <dcterms:created xsi:type="dcterms:W3CDTF">2005-01-11T13:06:02Z</dcterms:created>
  <dcterms:modified xsi:type="dcterms:W3CDTF">2022-03-24T08:15:21Z</dcterms:modified>
  <cp:category/>
  <cp:version/>
  <cp:contentType/>
  <cp:contentStatus/>
</cp:coreProperties>
</file>